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esd\Documents\01_Javno naročanje\02_Zimska služba\02_Razpisna dokumentacija\"/>
    </mc:Choice>
  </mc:AlternateContent>
  <xr:revisionPtr revIDLastSave="0" documentId="13_ncr:1_{3664AC2B-F874-44E0-AD77-40D2B1ABEAB1}" xr6:coauthVersionLast="47" xr6:coauthVersionMax="47" xr10:uidLastSave="{00000000-0000-0000-0000-000000000000}"/>
  <bookViews>
    <workbookView xWindow="660" yWindow="510" windowWidth="27150" windowHeight="15540" tabRatio="1000" activeTab="1" xr2:uid="{00000000-000D-0000-FFFF-FFFF00000000}"/>
  </bookViews>
  <sheets>
    <sheet name="Skl.1-LesceZ" sheetId="50" r:id="rId1"/>
    <sheet name="Skl2- Kamna Gorica " sheetId="39" r:id="rId2"/>
    <sheet name="Skl.3-Begunje- sever" sheetId="51" r:id="rId3"/>
  </sheets>
  <definedNames>
    <definedName name="_xlnm.Print_Area" localSheetId="0">'Skl.1-LesceZ'!$A$1:$AY$37</definedName>
    <definedName name="_xlnm.Print_Area" localSheetId="2">'Skl.3-Begunje- sever'!$A$1:$BI$39</definedName>
    <definedName name="_xlnm.Print_Area" localSheetId="1">'Skl2- Kamna Gorica '!$A$1:$AY$37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50" l="1"/>
  <c r="E15" i="50"/>
  <c r="BI21" i="51"/>
  <c r="BI22" i="51"/>
  <c r="E21" i="51" l="1"/>
  <c r="BI20" i="51"/>
  <c r="P21" i="51"/>
  <c r="AX21" i="51" s="1"/>
  <c r="P20" i="51"/>
  <c r="O21" i="51"/>
  <c r="O20" i="51"/>
  <c r="AT20" i="51" s="1"/>
  <c r="N21" i="51"/>
  <c r="N20" i="51"/>
  <c r="M21" i="51"/>
  <c r="M20" i="51"/>
  <c r="G16" i="51"/>
  <c r="G17" i="51"/>
  <c r="G18" i="51"/>
  <c r="F17" i="51"/>
  <c r="F18" i="51"/>
  <c r="F16" i="51"/>
  <c r="F15" i="51"/>
  <c r="G15" i="51"/>
  <c r="M15" i="51" s="1"/>
  <c r="D19" i="51"/>
  <c r="BC23" i="51"/>
  <c r="BA23" i="51"/>
  <c r="AY23" i="51"/>
  <c r="AW23" i="51"/>
  <c r="AU23" i="51"/>
  <c r="AS23" i="51"/>
  <c r="AQ23" i="51"/>
  <c r="AO23" i="51"/>
  <c r="AM23" i="51"/>
  <c r="AK23" i="51"/>
  <c r="AI23" i="51"/>
  <c r="AG23" i="51"/>
  <c r="AE23" i="51"/>
  <c r="AC23" i="51"/>
  <c r="AA23" i="51"/>
  <c r="Y23" i="51"/>
  <c r="W23" i="51"/>
  <c r="U23" i="51"/>
  <c r="S23" i="51"/>
  <c r="Q23" i="51"/>
  <c r="BE21" i="51"/>
  <c r="BE20" i="51"/>
  <c r="BE19" i="51"/>
  <c r="BE18" i="51"/>
  <c r="BE17" i="51"/>
  <c r="BE16" i="51"/>
  <c r="BE15" i="51"/>
  <c r="P17" i="51" l="1"/>
  <c r="BD17" i="51" s="1"/>
  <c r="E20" i="51"/>
  <c r="P18" i="51"/>
  <c r="AZ18" i="51" s="1"/>
  <c r="O16" i="51"/>
  <c r="E16" i="51" s="1"/>
  <c r="BI16" i="51" s="1"/>
  <c r="O17" i="51"/>
  <c r="E17" i="51" s="1"/>
  <c r="BI17" i="51" s="1"/>
  <c r="N17" i="51"/>
  <c r="AJ17" i="51" s="1"/>
  <c r="O18" i="51"/>
  <c r="E18" i="51" s="1"/>
  <c r="BI18" i="51" s="1"/>
  <c r="M18" i="51"/>
  <c r="T18" i="51" s="1"/>
  <c r="N16" i="51"/>
  <c r="AH16" i="51" s="1"/>
  <c r="P16" i="51"/>
  <c r="M17" i="51"/>
  <c r="M19" i="51" s="1"/>
  <c r="Z19" i="51" s="1"/>
  <c r="N15" i="51"/>
  <c r="AH15" i="51" s="1"/>
  <c r="P15" i="51"/>
  <c r="O15" i="51"/>
  <c r="E15" i="51" s="1"/>
  <c r="BI15" i="51" s="1"/>
  <c r="M16" i="51"/>
  <c r="R16" i="51" s="1"/>
  <c r="N18" i="51"/>
  <c r="AH18" i="51" s="1"/>
  <c r="BE23" i="51"/>
  <c r="AJ20" i="51"/>
  <c r="AH20" i="51"/>
  <c r="AF20" i="51"/>
  <c r="AD20" i="51"/>
  <c r="AB20" i="51"/>
  <c r="V15" i="51"/>
  <c r="T15" i="51"/>
  <c r="R15" i="51"/>
  <c r="X15" i="51"/>
  <c r="Z15" i="51"/>
  <c r="P19" i="51"/>
  <c r="AX17" i="51"/>
  <c r="AV17" i="51"/>
  <c r="AF17" i="51"/>
  <c r="N19" i="51"/>
  <c r="AD17" i="51"/>
  <c r="AB17" i="51"/>
  <c r="AL21" i="51"/>
  <c r="AT21" i="51"/>
  <c r="AN21" i="51"/>
  <c r="AR21" i="51"/>
  <c r="AP21" i="51"/>
  <c r="AL20" i="51"/>
  <c r="AN20" i="51"/>
  <c r="BB21" i="51"/>
  <c r="Z18" i="51"/>
  <c r="AP20" i="51"/>
  <c r="BD21" i="51"/>
  <c r="AR20" i="51"/>
  <c r="AV21" i="51"/>
  <c r="AZ21" i="51"/>
  <c r="AZ17" i="51" l="1"/>
  <c r="BB17" i="51"/>
  <c r="AD16" i="51"/>
  <c r="AH17" i="51"/>
  <c r="BB18" i="51"/>
  <c r="BD18" i="51"/>
  <c r="AD18" i="51"/>
  <c r="AV18" i="51"/>
  <c r="AF16" i="51"/>
  <c r="AB16" i="51"/>
  <c r="AX18" i="51"/>
  <c r="AJ16" i="51"/>
  <c r="AD15" i="51"/>
  <c r="AJ15" i="51"/>
  <c r="AB15" i="51"/>
  <c r="X18" i="51"/>
  <c r="AB18" i="51"/>
  <c r="V18" i="51"/>
  <c r="AF15" i="51"/>
  <c r="AJ18" i="51"/>
  <c r="AF18" i="51"/>
  <c r="R18" i="51"/>
  <c r="T16" i="51"/>
  <c r="X16" i="51"/>
  <c r="Z16" i="51"/>
  <c r="V16" i="51"/>
  <c r="R19" i="51"/>
  <c r="T19" i="51"/>
  <c r="X17" i="51"/>
  <c r="T17" i="51"/>
  <c r="R17" i="51"/>
  <c r="X19" i="51"/>
  <c r="Z17" i="51"/>
  <c r="V19" i="51"/>
  <c r="V17" i="51"/>
  <c r="AH19" i="51"/>
  <c r="AJ19" i="51"/>
  <c r="AF19" i="51"/>
  <c r="AD19" i="51"/>
  <c r="AB19" i="51"/>
  <c r="AR18" i="51"/>
  <c r="AP18" i="51"/>
  <c r="AN18" i="51"/>
  <c r="AL18" i="51"/>
  <c r="AT18" i="51"/>
  <c r="BD15" i="51"/>
  <c r="BB15" i="51"/>
  <c r="AZ15" i="51"/>
  <c r="AX15" i="51"/>
  <c r="AV15" i="51"/>
  <c r="AT16" i="51"/>
  <c r="AR16" i="51"/>
  <c r="AP16" i="51"/>
  <c r="AN16" i="51"/>
  <c r="AL16" i="51"/>
  <c r="AR17" i="51"/>
  <c r="AP17" i="51"/>
  <c r="AT17" i="51"/>
  <c r="AN17" i="51"/>
  <c r="AL17" i="51"/>
  <c r="O19" i="51"/>
  <c r="E19" i="51" s="1"/>
  <c r="BI19" i="51" s="1"/>
  <c r="BI23" i="51" s="1"/>
  <c r="BI26" i="51" s="1"/>
  <c r="BI27" i="51" s="1"/>
  <c r="AT15" i="51"/>
  <c r="AR15" i="51"/>
  <c r="AP15" i="51"/>
  <c r="AN15" i="51"/>
  <c r="AL15" i="51"/>
  <c r="AJ21" i="51"/>
  <c r="AB21" i="51"/>
  <c r="AH21" i="51"/>
  <c r="AF21" i="51"/>
  <c r="AD21" i="51"/>
  <c r="AV19" i="51"/>
  <c r="BD19" i="51"/>
  <c r="BB19" i="51"/>
  <c r="AZ19" i="51"/>
  <c r="AX19" i="51"/>
  <c r="X20" i="51"/>
  <c r="V20" i="51"/>
  <c r="T20" i="51"/>
  <c r="Z20" i="51"/>
  <c r="R20" i="51"/>
  <c r="Z21" i="51"/>
  <c r="X21" i="51"/>
  <c r="V21" i="51"/>
  <c r="T21" i="51"/>
  <c r="R21" i="51"/>
  <c r="BD16" i="51"/>
  <c r="BB16" i="51"/>
  <c r="AZ16" i="51"/>
  <c r="AX16" i="51"/>
  <c r="AV16" i="51"/>
  <c r="AV20" i="51"/>
  <c r="AX20" i="51"/>
  <c r="BD20" i="51"/>
  <c r="BB20" i="51"/>
  <c r="AZ20" i="51"/>
  <c r="AB23" i="51" l="1"/>
  <c r="AJ23" i="51"/>
  <c r="R23" i="51"/>
  <c r="AD23" i="51"/>
  <c r="Z23" i="51"/>
  <c r="T23" i="51"/>
  <c r="AH23" i="51"/>
  <c r="AV23" i="51"/>
  <c r="V23" i="51"/>
  <c r="X23" i="51"/>
  <c r="AF23" i="51"/>
  <c r="AX23" i="51"/>
  <c r="BF18" i="51"/>
  <c r="BF15" i="51"/>
  <c r="BF17" i="51"/>
  <c r="BF16" i="51"/>
  <c r="BF21" i="51"/>
  <c r="AT19" i="51"/>
  <c r="AT23" i="51" s="1"/>
  <c r="AR19" i="51"/>
  <c r="AR23" i="51" s="1"/>
  <c r="AP19" i="51"/>
  <c r="AP23" i="51" s="1"/>
  <c r="AN19" i="51"/>
  <c r="AN23" i="51" s="1"/>
  <c r="AL19" i="51"/>
  <c r="AL23" i="51" s="1"/>
  <c r="BB23" i="51"/>
  <c r="BD23" i="51"/>
  <c r="BF20" i="51"/>
  <c r="AZ23" i="51"/>
  <c r="BF19" i="51" l="1"/>
  <c r="BF23" i="51" s="1"/>
  <c r="AU16" i="50" l="1"/>
  <c r="AU17" i="50"/>
  <c r="AU18" i="50"/>
  <c r="AU19" i="50"/>
  <c r="AU20" i="50"/>
  <c r="AU21" i="50"/>
  <c r="AU15" i="50"/>
  <c r="AU18" i="39" l="1"/>
  <c r="AU19" i="39"/>
  <c r="AU20" i="39"/>
  <c r="AU21" i="39"/>
  <c r="AU17" i="39"/>
  <c r="AU16" i="39"/>
  <c r="AU15" i="39"/>
  <c r="AY18" i="50"/>
  <c r="G18" i="50"/>
  <c r="F18" i="50"/>
  <c r="M18" i="50" l="1"/>
  <c r="P18" i="50"/>
  <c r="AP18" i="50" s="1"/>
  <c r="O18" i="50"/>
  <c r="E18" i="50" s="1"/>
  <c r="N18" i="50"/>
  <c r="BA16" i="50"/>
  <c r="BA17" i="50"/>
  <c r="BA20" i="50"/>
  <c r="BA21" i="50"/>
  <c r="AL18" i="50" l="1"/>
  <c r="AH18" i="50"/>
  <c r="AF18" i="50"/>
  <c r="AB18" i="50"/>
  <c r="AD18" i="50"/>
  <c r="AJ18" i="50"/>
  <c r="AT18" i="50"/>
  <c r="AR18" i="50"/>
  <c r="AN18" i="50"/>
  <c r="R18" i="50"/>
  <c r="Z18" i="50"/>
  <c r="V18" i="50"/>
  <c r="T18" i="50"/>
  <c r="X18" i="50"/>
  <c r="AY15" i="39"/>
  <c r="AY16" i="39"/>
  <c r="AY17" i="39"/>
  <c r="AY18" i="39"/>
  <c r="AY20" i="39"/>
  <c r="AY21" i="39"/>
  <c r="BA15" i="39"/>
  <c r="BA16" i="39"/>
  <c r="BA17" i="39"/>
  <c r="BA18" i="39"/>
  <c r="BA20" i="39"/>
  <c r="BA21" i="39"/>
  <c r="D19" i="39"/>
  <c r="BB15" i="39"/>
  <c r="BA19" i="39" l="1"/>
  <c r="AY19" i="39"/>
  <c r="AV18" i="50"/>
  <c r="AS22" i="50"/>
  <c r="AQ22" i="50"/>
  <c r="AO22" i="50"/>
  <c r="AM22" i="50"/>
  <c r="AK22" i="50"/>
  <c r="AI22" i="50"/>
  <c r="AG22" i="50"/>
  <c r="AE22" i="50"/>
  <c r="AC22" i="50"/>
  <c r="AA22" i="50"/>
  <c r="Y22" i="50"/>
  <c r="W22" i="50"/>
  <c r="U22" i="50"/>
  <c r="S22" i="50"/>
  <c r="Q22" i="50"/>
  <c r="AY21" i="50"/>
  <c r="F21" i="50"/>
  <c r="O21" i="50" s="1"/>
  <c r="E21" i="50" s="1"/>
  <c r="AY20" i="50"/>
  <c r="F20" i="50"/>
  <c r="P20" i="50" s="1"/>
  <c r="D19" i="50"/>
  <c r="AY17" i="50"/>
  <c r="G17" i="50"/>
  <c r="F17" i="50"/>
  <c r="AY16" i="50"/>
  <c r="G16" i="50"/>
  <c r="F16" i="50"/>
  <c r="BA15" i="50"/>
  <c r="AY15" i="50"/>
  <c r="G15" i="50"/>
  <c r="F15" i="50"/>
  <c r="O15" i="50" l="1"/>
  <c r="AD15" i="50"/>
  <c r="M17" i="50"/>
  <c r="M19" i="50" s="1"/>
  <c r="M15" i="50"/>
  <c r="P16" i="50"/>
  <c r="AL16" i="50" s="1"/>
  <c r="M20" i="50"/>
  <c r="BA19" i="50"/>
  <c r="BA22" i="50" s="1"/>
  <c r="BA25" i="50" s="1"/>
  <c r="AY19" i="50"/>
  <c r="AY22" i="50" s="1"/>
  <c r="AY25" i="50" s="1"/>
  <c r="AY26" i="50" s="1"/>
  <c r="N20" i="50"/>
  <c r="T20" i="50" s="1"/>
  <c r="O20" i="50"/>
  <c r="AD21" i="50"/>
  <c r="AF21" i="50"/>
  <c r="AH21" i="50"/>
  <c r="AB21" i="50"/>
  <c r="AJ21" i="50"/>
  <c r="AR20" i="50"/>
  <c r="AL20" i="50"/>
  <c r="AT20" i="50"/>
  <c r="AN20" i="50"/>
  <c r="AP20" i="50"/>
  <c r="O16" i="50"/>
  <c r="E16" i="50" s="1"/>
  <c r="M16" i="50"/>
  <c r="N17" i="50"/>
  <c r="AU22" i="50"/>
  <c r="O17" i="50"/>
  <c r="E17" i="50" s="1"/>
  <c r="N15" i="50"/>
  <c r="P21" i="50"/>
  <c r="P15" i="50"/>
  <c r="N16" i="50"/>
  <c r="P17" i="50"/>
  <c r="M21" i="50"/>
  <c r="N21" i="50"/>
  <c r="X20" i="50" l="1"/>
  <c r="AR16" i="50"/>
  <c r="V20" i="50"/>
  <c r="AN16" i="50"/>
  <c r="AP16" i="50"/>
  <c r="R20" i="50"/>
  <c r="AT16" i="50"/>
  <c r="Z20" i="50"/>
  <c r="AN17" i="50"/>
  <c r="AL17" i="50"/>
  <c r="AP17" i="50"/>
  <c r="AR17" i="50"/>
  <c r="AT17" i="50"/>
  <c r="X17" i="50"/>
  <c r="R17" i="50"/>
  <c r="Z17" i="50"/>
  <c r="T17" i="50"/>
  <c r="V17" i="50"/>
  <c r="R16" i="50"/>
  <c r="Z16" i="50"/>
  <c r="X16" i="50"/>
  <c r="T16" i="50"/>
  <c r="V16" i="50"/>
  <c r="AP21" i="50"/>
  <c r="AN21" i="50"/>
  <c r="AR21" i="50"/>
  <c r="AL21" i="50"/>
  <c r="AT21" i="50"/>
  <c r="AF20" i="50"/>
  <c r="AH20" i="50"/>
  <c r="AB20" i="50"/>
  <c r="AJ20" i="50"/>
  <c r="AD20" i="50"/>
  <c r="R21" i="50"/>
  <c r="Z21" i="50"/>
  <c r="T21" i="50"/>
  <c r="V21" i="50"/>
  <c r="X21" i="50"/>
  <c r="AB17" i="50"/>
  <c r="AJ17" i="50"/>
  <c r="AD17" i="50"/>
  <c r="AF17" i="50"/>
  <c r="AH17" i="50"/>
  <c r="AD16" i="50"/>
  <c r="AF16" i="50"/>
  <c r="AH16" i="50"/>
  <c r="AB16" i="50"/>
  <c r="AJ16" i="50"/>
  <c r="AF15" i="50"/>
  <c r="AB15" i="50"/>
  <c r="AJ15" i="50"/>
  <c r="AH15" i="50"/>
  <c r="P19" i="50"/>
  <c r="O19" i="50"/>
  <c r="E19" i="50" s="1"/>
  <c r="AP15" i="50"/>
  <c r="AN15" i="50"/>
  <c r="AT15" i="50"/>
  <c r="AL15" i="50"/>
  <c r="AR15" i="50"/>
  <c r="Z15" i="50"/>
  <c r="R15" i="50"/>
  <c r="X15" i="50"/>
  <c r="V15" i="50"/>
  <c r="T15" i="50"/>
  <c r="N19" i="50"/>
  <c r="AV21" i="50" l="1"/>
  <c r="AV20" i="50"/>
  <c r="AV16" i="50"/>
  <c r="AV17" i="50"/>
  <c r="AV15" i="50"/>
  <c r="V19" i="50"/>
  <c r="V22" i="50" s="1"/>
  <c r="X19" i="50"/>
  <c r="X22" i="50" s="1"/>
  <c r="R19" i="50"/>
  <c r="R22" i="50" s="1"/>
  <c r="Z19" i="50"/>
  <c r="T19" i="50"/>
  <c r="T22" i="50" s="1"/>
  <c r="AH19" i="50"/>
  <c r="AH22" i="50" s="1"/>
  <c r="AF19" i="50"/>
  <c r="AF22" i="50" s="1"/>
  <c r="AB19" i="50"/>
  <c r="AB22" i="50" s="1"/>
  <c r="AJ19" i="50"/>
  <c r="AJ22" i="50" s="1"/>
  <c r="AD19" i="50"/>
  <c r="AD22" i="50" s="1"/>
  <c r="AL19" i="50"/>
  <c r="AL22" i="50" s="1"/>
  <c r="AT19" i="50"/>
  <c r="AT22" i="50" s="1"/>
  <c r="AN19" i="50"/>
  <c r="AN22" i="50" s="1"/>
  <c r="AP19" i="50"/>
  <c r="AP22" i="50" s="1"/>
  <c r="AR19" i="50"/>
  <c r="AR22" i="50" s="1"/>
  <c r="AV19" i="50" l="1"/>
  <c r="AV22" i="50" s="1"/>
  <c r="Z22" i="50"/>
  <c r="G18" i="39" l="1"/>
  <c r="F18" i="39"/>
  <c r="G17" i="39"/>
  <c r="F17" i="39"/>
  <c r="G16" i="39"/>
  <c r="F16" i="39"/>
  <c r="G15" i="39"/>
  <c r="F15" i="39"/>
  <c r="AS22" i="39"/>
  <c r="AQ22" i="39"/>
  <c r="AO22" i="39"/>
  <c r="AM22" i="39"/>
  <c r="AK22" i="39"/>
  <c r="AI22" i="39"/>
  <c r="AG22" i="39"/>
  <c r="AE22" i="39"/>
  <c r="AC22" i="39"/>
  <c r="AA22" i="39"/>
  <c r="Y22" i="39"/>
  <c r="W22" i="39"/>
  <c r="U22" i="39"/>
  <c r="S22" i="39"/>
  <c r="Q22" i="39"/>
  <c r="F21" i="39"/>
  <c r="N21" i="39" s="1"/>
  <c r="F20" i="39"/>
  <c r="P20" i="39" s="1"/>
  <c r="AY22" i="39"/>
  <c r="AY25" i="39" s="1"/>
  <c r="AY26" i="39" s="1"/>
  <c r="AT20" i="39" l="1"/>
  <c r="AL20" i="39"/>
  <c r="AN20" i="39"/>
  <c r="AP20" i="39"/>
  <c r="AR20" i="39"/>
  <c r="R21" i="39"/>
  <c r="Z21" i="39"/>
  <c r="X21" i="39"/>
  <c r="V21" i="39"/>
  <c r="T21" i="39"/>
  <c r="O16" i="39"/>
  <c r="E16" i="39" s="1"/>
  <c r="O18" i="39"/>
  <c r="E18" i="39" s="1"/>
  <c r="N15" i="39"/>
  <c r="O15" i="39"/>
  <c r="E15" i="39" s="1"/>
  <c r="N17" i="39"/>
  <c r="P15" i="39"/>
  <c r="P17" i="39"/>
  <c r="M15" i="39"/>
  <c r="M17" i="39"/>
  <c r="P16" i="39"/>
  <c r="P18" i="39"/>
  <c r="M16" i="39"/>
  <c r="O17" i="39"/>
  <c r="E17" i="39" s="1"/>
  <c r="M18" i="39"/>
  <c r="N16" i="39"/>
  <c r="N18" i="39"/>
  <c r="AU22" i="39"/>
  <c r="N20" i="39"/>
  <c r="M21" i="39"/>
  <c r="O21" i="39"/>
  <c r="E21" i="39" s="1"/>
  <c r="BA22" i="39"/>
  <c r="BA25" i="39" s="1"/>
  <c r="M20" i="39"/>
  <c r="P21" i="39"/>
  <c r="O20" i="39"/>
  <c r="E20" i="39" s="1"/>
  <c r="AR21" i="39" l="1"/>
  <c r="AT21" i="39"/>
  <c r="AL21" i="39"/>
  <c r="AP21" i="39"/>
  <c r="AN21" i="39"/>
  <c r="AT16" i="39"/>
  <c r="AL16" i="39"/>
  <c r="AN16" i="39"/>
  <c r="AR16" i="39"/>
  <c r="AP16" i="39"/>
  <c r="AN15" i="39"/>
  <c r="AP15" i="39"/>
  <c r="AR15" i="39"/>
  <c r="AL15" i="39"/>
  <c r="AT15" i="39"/>
  <c r="AH18" i="39"/>
  <c r="AJ18" i="39"/>
  <c r="AF18" i="39"/>
  <c r="AD18" i="39"/>
  <c r="AB18" i="39"/>
  <c r="AD20" i="39"/>
  <c r="AF20" i="39"/>
  <c r="AJ20" i="39"/>
  <c r="AB20" i="39"/>
  <c r="AH20" i="39"/>
  <c r="AJ21" i="39"/>
  <c r="AB21" i="39"/>
  <c r="AF21" i="39"/>
  <c r="AD21" i="39"/>
  <c r="AH21" i="39"/>
  <c r="V20" i="39"/>
  <c r="T20" i="39"/>
  <c r="Z20" i="39"/>
  <c r="X20" i="39"/>
  <c r="R20" i="39"/>
  <c r="AJ17" i="39"/>
  <c r="AB17" i="39"/>
  <c r="O19" i="39"/>
  <c r="E19" i="39" s="1"/>
  <c r="AH17" i="39"/>
  <c r="AF17" i="39"/>
  <c r="AD17" i="39"/>
  <c r="M19" i="39"/>
  <c r="R17" i="39"/>
  <c r="T17" i="39"/>
  <c r="N19" i="39"/>
  <c r="Z17" i="39"/>
  <c r="X17" i="39"/>
  <c r="V17" i="39"/>
  <c r="AD16" i="39"/>
  <c r="AF16" i="39"/>
  <c r="AH16" i="39"/>
  <c r="AB16" i="39"/>
  <c r="AJ16" i="39"/>
  <c r="Z18" i="39"/>
  <c r="X18" i="39"/>
  <c r="V18" i="39"/>
  <c r="T18" i="39"/>
  <c r="R18" i="39"/>
  <c r="AF15" i="39"/>
  <c r="AH15" i="39"/>
  <c r="AD15" i="39"/>
  <c r="AB15" i="39"/>
  <c r="AJ15" i="39"/>
  <c r="V16" i="39"/>
  <c r="T16" i="39"/>
  <c r="R16" i="39"/>
  <c r="Z16" i="39"/>
  <c r="X16" i="39"/>
  <c r="AP18" i="39"/>
  <c r="AR18" i="39"/>
  <c r="AT18" i="39"/>
  <c r="AN18" i="39"/>
  <c r="AL18" i="39"/>
  <c r="AR17" i="39"/>
  <c r="AT17" i="39"/>
  <c r="AL17" i="39"/>
  <c r="AN17" i="39"/>
  <c r="P19" i="39"/>
  <c r="AP17" i="39"/>
  <c r="X15" i="39"/>
  <c r="Z15" i="39"/>
  <c r="V15" i="39"/>
  <c r="T15" i="39"/>
  <c r="R15" i="39"/>
  <c r="AV21" i="39" l="1"/>
  <c r="AV16" i="39"/>
  <c r="AV18" i="39"/>
  <c r="AV20" i="39"/>
  <c r="AV17" i="39"/>
  <c r="AV15" i="39"/>
  <c r="X19" i="39"/>
  <c r="X22" i="39" s="1"/>
  <c r="Z19" i="39"/>
  <c r="Z22" i="39" s="1"/>
  <c r="V19" i="39"/>
  <c r="V22" i="39" s="1"/>
  <c r="T19" i="39"/>
  <c r="T22" i="39" s="1"/>
  <c r="R19" i="39"/>
  <c r="R22" i="39" s="1"/>
  <c r="AF19" i="39"/>
  <c r="AF22" i="39" s="1"/>
  <c r="AH19" i="39"/>
  <c r="AH22" i="39" s="1"/>
  <c r="AJ19" i="39"/>
  <c r="AJ22" i="39" s="1"/>
  <c r="AD19" i="39"/>
  <c r="AD22" i="39" s="1"/>
  <c r="AB19" i="39"/>
  <c r="AN19" i="39"/>
  <c r="AN22" i="39" s="1"/>
  <c r="AP19" i="39"/>
  <c r="AP22" i="39" s="1"/>
  <c r="AT19" i="39"/>
  <c r="AT22" i="39" s="1"/>
  <c r="AR19" i="39"/>
  <c r="AR22" i="39" s="1"/>
  <c r="AL19" i="39"/>
  <c r="AL22" i="39"/>
  <c r="AB22" i="39" l="1"/>
  <c r="AV19" i="39"/>
  <c r="AV22" i="39"/>
</calcChain>
</file>

<file path=xl/sharedStrings.xml><?xml version="1.0" encoding="utf-8"?>
<sst xmlns="http://schemas.openxmlformats.org/spreadsheetml/2006/main" count="285" uniqueCount="114">
  <si>
    <t xml:space="preserve">SKUPAJ </t>
  </si>
  <si>
    <t>ura</t>
  </si>
  <si>
    <t>CENA NA ENOTO</t>
  </si>
  <si>
    <t xml:space="preserve">ENOTA </t>
  </si>
  <si>
    <t>SKUPAJ EUR</t>
  </si>
  <si>
    <t>kpl</t>
  </si>
  <si>
    <t xml:space="preserve">ZIMSKO VZDRŽEVANJE JAVNIH POVRŠIN </t>
  </si>
  <si>
    <t xml:space="preserve">Kraj:  ________________
</t>
  </si>
  <si>
    <t>Podpis odgovorne osebe:</t>
  </si>
  <si>
    <t>____________________________</t>
  </si>
  <si>
    <t>PONUDNIK:</t>
  </si>
  <si>
    <t>NAROČNIK:</t>
  </si>
  <si>
    <t>KOMUNALA RADOVLJICA, d.o.o.</t>
  </si>
  <si>
    <t>LJUBLJANSKA CESTA 27</t>
  </si>
  <si>
    <t>4240 RADOVLJICA</t>
  </si>
  <si>
    <t xml:space="preserve">Datum: ______________                             </t>
  </si>
  <si>
    <t>žig:</t>
  </si>
  <si>
    <t>PRIPOROČENA CENA*</t>
  </si>
  <si>
    <t>Ročno čiščenje snega in posipanje ter zabijanje obcestnih kolov (obcestne kole preskrbi naročnik)</t>
  </si>
  <si>
    <t>Ponudbene cene in druge podatke vpisujete v rumeno obarvana polja.</t>
  </si>
  <si>
    <t>CENA SPREMENLJIVI DEL*</t>
  </si>
  <si>
    <t>CENA ZA SEZONO 2022 - 23</t>
  </si>
  <si>
    <t>CENA ZA SEZONO 2023 - 24</t>
  </si>
  <si>
    <t>CENA ZA SEZONO 2024-25</t>
  </si>
  <si>
    <t>CENA ZA SEZONO 2025 - 26</t>
  </si>
  <si>
    <t xml:space="preserve">Akcija posipanja oziroma pluženja </t>
  </si>
  <si>
    <t>CENA FIKSNI DEL</t>
  </si>
  <si>
    <t>Cena goriva 1.11.2022</t>
  </si>
  <si>
    <t>Izhodiščna cena 29.4.2022</t>
  </si>
  <si>
    <t>Cena goriva 1.11.2023</t>
  </si>
  <si>
    <t>Cena goriva 1.11.2025</t>
  </si>
  <si>
    <t>**Naročnik priznava stalno pripravljenost v višini 9 ur cene delovnega stroja, vključno s priključkoma.</t>
  </si>
  <si>
    <t>URE NOVEMBER 2023</t>
  </si>
  <si>
    <t>EUR NOVEMBER 2023</t>
  </si>
  <si>
    <t>URE DECEMBER 2023</t>
  </si>
  <si>
    <t>EUR DECEMBER 2023</t>
  </si>
  <si>
    <t>URE JANUAR 2024</t>
  </si>
  <si>
    <t>EUR  JANUAR 2024</t>
  </si>
  <si>
    <t>URE FEBRUAR 2024</t>
  </si>
  <si>
    <t>EUR FEBRUAR 2024</t>
  </si>
  <si>
    <t>URE MAREC 2024</t>
  </si>
  <si>
    <t>EUR MAREC 2024</t>
  </si>
  <si>
    <t>URE NOVEMBER 2024</t>
  </si>
  <si>
    <t>EUR NOVEMBER 2024</t>
  </si>
  <si>
    <t>URE DECEMBER 2024</t>
  </si>
  <si>
    <t>EUR DECEMBER 2024</t>
  </si>
  <si>
    <t>URE JANUAR 2025</t>
  </si>
  <si>
    <t>EUR  JANUAR 2025</t>
  </si>
  <si>
    <t>URE FEBRUAR 2025</t>
  </si>
  <si>
    <t>EUR FEBRUAR 2025</t>
  </si>
  <si>
    <t>URE MAREC 2025</t>
  </si>
  <si>
    <t>EUR MAREC 2025</t>
  </si>
  <si>
    <t>URE NOVEMBER 2025</t>
  </si>
  <si>
    <t>EUR NOVEMBER 2025</t>
  </si>
  <si>
    <t>URE DECEMBER 2025</t>
  </si>
  <si>
    <t>EUR DECEMBER 2025</t>
  </si>
  <si>
    <t>URE JANUAR 2026</t>
  </si>
  <si>
    <t>EUR  JANUAR 2026</t>
  </si>
  <si>
    <t>URE FEBRUAR 2026</t>
  </si>
  <si>
    <t>EUR FEBRUAR 2026</t>
  </si>
  <si>
    <t>URE MAREC 2026</t>
  </si>
  <si>
    <t>EUR MAREC 2026</t>
  </si>
  <si>
    <t xml:space="preserve">SKUPAJ URE </t>
  </si>
  <si>
    <t xml:space="preserve">SKUPAJ PRIPOROČENA CENA </t>
  </si>
  <si>
    <t>1.</t>
  </si>
  <si>
    <t>2.</t>
  </si>
  <si>
    <t>3.</t>
  </si>
  <si>
    <t>5.</t>
  </si>
  <si>
    <t>6.</t>
  </si>
  <si>
    <t>7.</t>
  </si>
  <si>
    <t>8.</t>
  </si>
  <si>
    <t>V primeru, da bo skupna ponudbena vrednost presegala zagotovljena sredstva naročnika, bo naročnik v smislu 29. točke 2. člena ZJN-3 ponudbo izločil kot nedopustno.</t>
  </si>
  <si>
    <t xml:space="preserve">Prevoz snega </t>
  </si>
  <si>
    <t>Unimog 90kW ali več (vključen posipalec)</t>
  </si>
  <si>
    <t>Unimog 90 kW ali več (vključen plug)</t>
  </si>
  <si>
    <t xml:space="preserve">Traktor od 70 kW do 85 kW (vključen posipalec) </t>
  </si>
  <si>
    <t xml:space="preserve">Traktor od 70 kW do 85 kW  (vključen plug) </t>
  </si>
  <si>
    <t xml:space="preserve">Traktor od 70 kW do 85 kW  (vključena plug in posipalec) </t>
  </si>
  <si>
    <t>OBRAZEC št. 6</t>
  </si>
  <si>
    <t xml:space="preserve">2.   SKLOP: Izvajanje zimske službe v KS Kamna Gorica                            PONUDBENI PREDRAČUN,  št.              </t>
  </si>
  <si>
    <t xml:space="preserve">1.   SKLOP: Izvajanje zimske službe v KS Lesce - zahodni del          PONUDBENI PREDRAČUN, št.              </t>
  </si>
  <si>
    <t>URE NOVEMBER 2022</t>
  </si>
  <si>
    <t>EUR NOVEMBER 2022</t>
  </si>
  <si>
    <t>URE DECEMBER 2022</t>
  </si>
  <si>
    <t>EUR DECEMBER 2022</t>
  </si>
  <si>
    <t>URE JANUAR 2023</t>
  </si>
  <si>
    <t>EUR  JANUAR 2023</t>
  </si>
  <si>
    <t>URE FEBRUAR 2023</t>
  </si>
  <si>
    <t>EUR FEBRUAR 2023</t>
  </si>
  <si>
    <t>URE MAREC 2023</t>
  </si>
  <si>
    <t>EUR MAREC 2023</t>
  </si>
  <si>
    <t>4.</t>
  </si>
  <si>
    <t>KOLIČINA 2 LETI</t>
  </si>
  <si>
    <t xml:space="preserve">Nadomestilo stalne pripravljenosti:  15.11.2024 - 15.03.2025 in 15.11.2025 - 15.03.2026; Unimog 90 kW ali več (vključen plug in posipalec) **  </t>
  </si>
  <si>
    <t xml:space="preserve">Nadomestilo stalne pripravljenosti: 15.11.2024 - 15.03.2025 in 15.11.2025 - 15.03.2026; za traktor od 50 kW do 60 kW (vključen plug in posipalec) **  </t>
  </si>
  <si>
    <t xml:space="preserve">Traktor od 90 kW do 100 kW (vključen posipalec) </t>
  </si>
  <si>
    <t xml:space="preserve">Traktor od 90 kW do 100 kW (vključen plug) </t>
  </si>
  <si>
    <t xml:space="preserve">Traktor od 90 kW do 100 kW (vključena plug in posipalec) </t>
  </si>
  <si>
    <t xml:space="preserve">Traktor od 90 kW do 100 kW + traktorska prikolica  za prevoz posipnega materiala oz. odvoz snega in prevoz obcestnih količkov </t>
  </si>
  <si>
    <t>Cena goriva 18.09.2024</t>
  </si>
  <si>
    <t>PRIPOROČENA CENA* za obračun se upošteva cena iz 29.04.2022</t>
  </si>
  <si>
    <t xml:space="preserve">PRIPOROČENA CENA </t>
  </si>
  <si>
    <t xml:space="preserve">PRIPOROČENA CENA* 2022 osnova </t>
  </si>
  <si>
    <t>PRIPOROČENA CENA* osnova iz leta 2022</t>
  </si>
  <si>
    <t xml:space="preserve">Priprava deponije na zemljišču ponudnika </t>
  </si>
  <si>
    <t xml:space="preserve">3.   SKLOP: Izvajanje zimske službe v KS Begunje - severni del                PONUDBENI PREDRAČUN,  št.              </t>
  </si>
  <si>
    <t>SKUPAJ EUR brez DDV</t>
  </si>
  <si>
    <t xml:space="preserve">Nadomestilo stalne pripravljenosti: 15.11.2024 - 15.03.2025 in 15.11.2025 - 15.03.2026; za traktor od 90 do 100 kW (vključen plug in posipalec) **  </t>
  </si>
  <si>
    <t>Skupna ponudbena vrednost brez DDV (v EUR):</t>
  </si>
  <si>
    <t xml:space="preserve">V kalkulaciji priporočene cene je za storitve upoštevana cena nafte na dan 18. 9. 2024 (1,519 EUR z DDV). </t>
  </si>
  <si>
    <t>*Cena teh storitev je sestavljena iz fiksnega in  spremenljivega dela. Predpostavljamo, da v strukturi cene spremenljivi del, ki predstavlja strošek naftnih derivatov, predstavlja 1/3 vrednosti.  Za zimsko sezono 2024/25 naročnik in izvajalec cen storitev, ki so vezane na ceno naftnih derivatov, ne bosta usklajevala, za zimsko sezono 2025/26 pa jih bosta uskladila na dan 1. 11. 2025.</t>
  </si>
  <si>
    <t>Skupna ponudbena vrednost z 9,5 % DDV (v EUR):</t>
  </si>
  <si>
    <t xml:space="preserve"> Unimog 90 kW ali več (vključena plug in posipalec) </t>
  </si>
  <si>
    <t>Odvoz snega traktor od 70 do 85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</si>
</sst>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0\ _€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0" xfId="0" applyFont="1" applyProtection="1"/>
    <xf numFmtId="3" fontId="3" fillId="0" borderId="0" xfId="0" applyNumberFormat="1" applyFont="1" applyAlignment="1" applyProtection="1">
      <alignment horizontal="center"/>
    </xf>
    <xf numFmtId="164" fontId="3" fillId="0" borderId="0" xfId="0" applyNumberFormat="1" applyFont="1" applyProtection="1"/>
    <xf numFmtId="165" fontId="3" fillId="0" borderId="0" xfId="0" applyNumberFormat="1" applyFont="1" applyProtection="1"/>
    <xf numFmtId="164" fontId="3" fillId="2" borderId="0" xfId="0" applyNumberFormat="1" applyFont="1" applyFill="1" applyProtection="1"/>
    <xf numFmtId="164" fontId="3" fillId="0" borderId="0" xfId="0" applyNumberFormat="1" applyFont="1" applyAlignment="1" applyProtection="1">
      <alignment vertical="top"/>
    </xf>
    <xf numFmtId="0" fontId="2" fillId="0" borderId="0" xfId="0" applyFont="1" applyProtection="1"/>
    <xf numFmtId="164" fontId="2" fillId="0" borderId="0" xfId="0" applyNumberFormat="1" applyFont="1" applyProtection="1"/>
    <xf numFmtId="0" fontId="3" fillId="4" borderId="0" xfId="0" applyFont="1" applyFill="1" applyProtection="1"/>
    <xf numFmtId="165" fontId="3" fillId="2" borderId="0" xfId="0" applyNumberFormat="1" applyFont="1" applyFill="1" applyProtection="1"/>
    <xf numFmtId="0" fontId="2" fillId="0" borderId="0" xfId="0" applyFont="1" applyProtection="1"/>
    <xf numFmtId="164" fontId="3" fillId="4" borderId="0" xfId="0" applyNumberFormat="1" applyFont="1" applyFill="1" applyAlignment="1" applyProtection="1">
      <alignment vertical="top"/>
    </xf>
    <xf numFmtId="0" fontId="5" fillId="4" borderId="0" xfId="0" applyFont="1" applyFill="1" applyProtection="1"/>
    <xf numFmtId="3" fontId="3" fillId="4" borderId="0" xfId="0" applyNumberFormat="1" applyFont="1" applyFill="1" applyAlignment="1" applyProtection="1">
      <alignment horizontal="center"/>
    </xf>
    <xf numFmtId="164" fontId="3" fillId="4" borderId="0" xfId="0" applyNumberFormat="1" applyFont="1" applyFill="1" applyProtection="1"/>
    <xf numFmtId="165" fontId="3" fillId="4" borderId="0" xfId="0" applyNumberFormat="1" applyFont="1" applyFill="1" applyProtection="1"/>
    <xf numFmtId="0" fontId="3" fillId="0" borderId="0" xfId="0" applyFont="1" applyAlignment="1" applyProtection="1">
      <alignment vertical="top"/>
    </xf>
    <xf numFmtId="1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164" fontId="3" fillId="0" borderId="0" xfId="0" applyNumberFormat="1" applyFont="1" applyAlignment="1" applyProtection="1">
      <alignment wrapText="1"/>
    </xf>
    <xf numFmtId="165" fontId="3" fillId="0" borderId="0" xfId="0" applyNumberFormat="1" applyFont="1" applyAlignment="1" applyProtection="1">
      <alignment wrapText="1"/>
    </xf>
    <xf numFmtId="164" fontId="3" fillId="2" borderId="0" xfId="0" applyNumberFormat="1" applyFont="1" applyFill="1" applyAlignment="1" applyProtection="1">
      <alignment wrapText="1"/>
    </xf>
    <xf numFmtId="1" fontId="3" fillId="2" borderId="1" xfId="0" applyNumberFormat="1" applyFont="1" applyFill="1" applyBorder="1" applyProtection="1"/>
    <xf numFmtId="0" fontId="2" fillId="2" borderId="1" xfId="0" applyFont="1" applyFill="1" applyBorder="1" applyAlignment="1" applyProtection="1">
      <alignment wrapText="1"/>
    </xf>
    <xf numFmtId="164" fontId="2" fillId="2" borderId="1" xfId="0" applyNumberFormat="1" applyFont="1" applyFill="1" applyBorder="1" applyAlignment="1" applyProtection="1">
      <alignment vertical="top"/>
    </xf>
    <xf numFmtId="164" fontId="2" fillId="2" borderId="1" xfId="0" applyNumberFormat="1" applyFont="1" applyFill="1" applyBorder="1" applyAlignment="1" applyProtection="1">
      <alignment vertical="top" wrapText="1"/>
    </xf>
    <xf numFmtId="165" fontId="3" fillId="2" borderId="1" xfId="0" applyNumberFormat="1" applyFont="1" applyFill="1" applyBorder="1" applyAlignment="1" applyProtection="1">
      <alignment vertical="top" wrapText="1"/>
    </xf>
    <xf numFmtId="164" fontId="3" fillId="6" borderId="1" xfId="0" applyNumberFormat="1" applyFont="1" applyFill="1" applyBorder="1" applyAlignment="1" applyProtection="1">
      <alignment vertical="top" wrapText="1"/>
    </xf>
    <xf numFmtId="164" fontId="3" fillId="2" borderId="1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/>
    </xf>
    <xf numFmtId="164" fontId="2" fillId="0" borderId="3" xfId="0" applyNumberFormat="1" applyFont="1" applyBorder="1" applyAlignment="1" applyProtection="1">
      <alignment wrapText="1"/>
    </xf>
    <xf numFmtId="1" fontId="3" fillId="0" borderId="2" xfId="0" applyNumberFormat="1" applyFont="1" applyBorder="1" applyProtection="1"/>
    <xf numFmtId="0" fontId="3" fillId="0" borderId="4" xfId="0" applyFont="1" applyBorder="1" applyAlignment="1" applyProtection="1">
      <alignment vertical="center" wrapText="1"/>
    </xf>
    <xf numFmtId="164" fontId="3" fillId="0" borderId="3" xfId="0" applyNumberFormat="1" applyFont="1" applyBorder="1" applyProtection="1"/>
    <xf numFmtId="164" fontId="3" fillId="7" borderId="3" xfId="0" applyNumberFormat="1" applyFont="1" applyFill="1" applyBorder="1" applyProtection="1"/>
    <xf numFmtId="164" fontId="3" fillId="2" borderId="3" xfId="0" applyNumberFormat="1" applyFont="1" applyFill="1" applyBorder="1" applyProtection="1"/>
    <xf numFmtId="165" fontId="3" fillId="2" borderId="5" xfId="0" applyNumberFormat="1" applyFont="1" applyFill="1" applyBorder="1" applyProtection="1"/>
    <xf numFmtId="164" fontId="3" fillId="6" borderId="5" xfId="0" applyNumberFormat="1" applyFont="1" applyFill="1" applyBorder="1" applyProtection="1"/>
    <xf numFmtId="164" fontId="3" fillId="2" borderId="5" xfId="0" applyNumberFormat="1" applyFont="1" applyFill="1" applyBorder="1" applyProtection="1"/>
    <xf numFmtId="164" fontId="2" fillId="0" borderId="5" xfId="0" applyNumberFormat="1" applyFont="1" applyBorder="1" applyProtection="1"/>
    <xf numFmtId="164" fontId="3" fillId="0" borderId="7" xfId="0" applyNumberFormat="1" applyFont="1" applyBorder="1" applyProtection="1"/>
    <xf numFmtId="164" fontId="3" fillId="0" borderId="6" xfId="0" applyNumberFormat="1" applyFont="1" applyBorder="1" applyProtection="1"/>
    <xf numFmtId="164" fontId="3" fillId="7" borderId="5" xfId="0" applyNumberFormat="1" applyFont="1" applyFill="1" applyBorder="1" applyProtection="1"/>
    <xf numFmtId="164" fontId="2" fillId="2" borderId="11" xfId="0" applyNumberFormat="1" applyFont="1" applyFill="1" applyBorder="1" applyProtection="1"/>
    <xf numFmtId="165" fontId="2" fillId="2" borderId="11" xfId="0" applyNumberFormat="1" applyFont="1" applyFill="1" applyBorder="1" applyProtection="1"/>
    <xf numFmtId="164" fontId="3" fillId="6" borderId="11" xfId="0" applyNumberFormat="1" applyFont="1" applyFill="1" applyBorder="1" applyProtection="1"/>
    <xf numFmtId="165" fontId="2" fillId="2" borderId="3" xfId="0" applyNumberFormat="1" applyFont="1" applyFill="1" applyBorder="1" applyProtection="1"/>
    <xf numFmtId="164" fontId="3" fillId="6" borderId="3" xfId="0" applyNumberFormat="1" applyFont="1" applyFill="1" applyBorder="1" applyProtection="1"/>
    <xf numFmtId="0" fontId="3" fillId="0" borderId="3" xfId="0" applyFont="1" applyBorder="1" applyAlignment="1" applyProtection="1">
      <alignment wrapText="1"/>
    </xf>
    <xf numFmtId="164" fontId="3" fillId="0" borderId="14" xfId="0" applyNumberFormat="1" applyFont="1" applyBorder="1" applyProtection="1"/>
    <xf numFmtId="164" fontId="3" fillId="7" borderId="9" xfId="0" applyNumberFormat="1" applyFont="1" applyFill="1" applyBorder="1" applyProtection="1"/>
    <xf numFmtId="164" fontId="3" fillId="2" borderId="14" xfId="0" applyNumberFormat="1" applyFont="1" applyFill="1" applyBorder="1" applyProtection="1"/>
    <xf numFmtId="164" fontId="3" fillId="2" borderId="9" xfId="0" applyNumberFormat="1" applyFont="1" applyFill="1" applyBorder="1" applyProtection="1"/>
    <xf numFmtId="165" fontId="2" fillId="2" borderId="15" xfId="0" applyNumberFormat="1" applyFont="1" applyFill="1" applyBorder="1" applyProtection="1"/>
    <xf numFmtId="164" fontId="3" fillId="6" borderId="14" xfId="0" applyNumberFormat="1" applyFont="1" applyFill="1" applyBorder="1" applyProtection="1"/>
    <xf numFmtId="164" fontId="3" fillId="2" borderId="11" xfId="0" applyNumberFormat="1" applyFont="1" applyFill="1" applyBorder="1" applyProtection="1"/>
    <xf numFmtId="164" fontId="2" fillId="0" borderId="15" xfId="0" applyNumberFormat="1" applyFont="1" applyBorder="1" applyProtection="1"/>
    <xf numFmtId="164" fontId="3" fillId="0" borderId="8" xfId="0" applyNumberFormat="1" applyFont="1" applyBorder="1" applyProtection="1"/>
    <xf numFmtId="0" fontId="4" fillId="0" borderId="0" xfId="0" applyFont="1" applyProtection="1"/>
    <xf numFmtId="2" fontId="4" fillId="0" borderId="0" xfId="0" applyNumberFormat="1" applyFont="1" applyProtection="1"/>
    <xf numFmtId="1" fontId="3" fillId="0" borderId="1" xfId="0" applyNumberFormat="1" applyFont="1" applyBorder="1" applyProtection="1"/>
    <xf numFmtId="0" fontId="2" fillId="0" borderId="12" xfId="0" applyFont="1" applyBorder="1" applyAlignment="1" applyProtection="1">
      <alignment wrapText="1"/>
    </xf>
    <xf numFmtId="164" fontId="3" fillId="3" borderId="12" xfId="0" applyNumberFormat="1" applyFont="1" applyFill="1" applyBorder="1" applyProtection="1"/>
    <xf numFmtId="164" fontId="2" fillId="0" borderId="16" xfId="0" applyNumberFormat="1" applyFont="1" applyBorder="1" applyProtection="1"/>
    <xf numFmtId="164" fontId="2" fillId="2" borderId="16" xfId="0" applyNumberFormat="1" applyFont="1" applyFill="1" applyBorder="1" applyProtection="1"/>
    <xf numFmtId="165" fontId="2" fillId="2" borderId="16" xfId="0" applyNumberFormat="1" applyFont="1" applyFill="1" applyBorder="1" applyProtection="1"/>
    <xf numFmtId="164" fontId="3" fillId="0" borderId="16" xfId="0" applyNumberFormat="1" applyFont="1" applyBorder="1" applyProtection="1"/>
    <xf numFmtId="164" fontId="2" fillId="0" borderId="13" xfId="0" applyNumberFormat="1" applyFont="1" applyBorder="1" applyProtection="1"/>
    <xf numFmtId="164" fontId="2" fillId="0" borderId="3" xfId="0" applyNumberFormat="1" applyFont="1" applyBorder="1" applyProtection="1"/>
    <xf numFmtId="1" fontId="3" fillId="0" borderId="0" xfId="0" applyNumberFormat="1" applyFont="1" applyProtection="1"/>
    <xf numFmtId="0" fontId="2" fillId="0" borderId="0" xfId="0" applyFont="1" applyAlignment="1" applyProtection="1">
      <alignment wrapText="1"/>
    </xf>
    <xf numFmtId="164" fontId="3" fillId="3" borderId="0" xfId="0" applyNumberFormat="1" applyFont="1" applyFill="1" applyProtection="1"/>
    <xf numFmtId="165" fontId="2" fillId="0" borderId="0" xfId="0" applyNumberFormat="1" applyFont="1" applyProtection="1"/>
    <xf numFmtId="164" fontId="2" fillId="2" borderId="0" xfId="0" applyNumberFormat="1" applyFont="1" applyFill="1" applyProtection="1"/>
    <xf numFmtId="0" fontId="2" fillId="0" borderId="0" xfId="0" applyFont="1" applyAlignment="1" applyProtection="1">
      <alignment horizontal="right" vertical="center" wrapText="1"/>
    </xf>
    <xf numFmtId="164" fontId="2" fillId="5" borderId="3" xfId="0" applyNumberFormat="1" applyFont="1" applyFill="1" applyBorder="1" applyAlignment="1" applyProtection="1">
      <alignment vertical="center"/>
    </xf>
    <xf numFmtId="1" fontId="3" fillId="0" borderId="0" xfId="0" applyNumberFormat="1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top" wrapText="1"/>
    </xf>
    <xf numFmtId="164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center" wrapText="1"/>
    </xf>
    <xf numFmtId="164" fontId="4" fillId="0" borderId="0" xfId="0" applyNumberFormat="1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4" fillId="0" borderId="0" xfId="0" applyNumberFormat="1" applyFont="1" applyProtection="1"/>
    <xf numFmtId="0" fontId="3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2" fillId="0" borderId="0" xfId="0" applyNumberFormat="1" applyFont="1" applyAlignment="1" applyProtection="1">
      <alignment horizontal="justify" vertical="center" wrapText="1"/>
    </xf>
    <xf numFmtId="165" fontId="2" fillId="0" borderId="0" xfId="0" applyNumberFormat="1" applyFont="1" applyAlignment="1" applyProtection="1">
      <alignment horizontal="justify" vertical="center" wrapText="1"/>
    </xf>
    <xf numFmtId="164" fontId="2" fillId="2" borderId="0" xfId="0" applyNumberFormat="1" applyFont="1" applyFill="1" applyAlignment="1" applyProtection="1">
      <alignment horizontal="justify" vertical="center" wrapText="1"/>
    </xf>
    <xf numFmtId="164" fontId="2" fillId="0" borderId="0" xfId="0" applyNumberFormat="1" applyFont="1" applyAlignment="1" applyProtection="1">
      <alignment vertical="center" wrapText="1"/>
    </xf>
    <xf numFmtId="4" fontId="3" fillId="0" borderId="0" xfId="0" applyNumberFormat="1" applyFont="1" applyProtection="1"/>
    <xf numFmtId="0" fontId="3" fillId="0" borderId="0" xfId="0" applyFont="1" applyAlignment="1" applyProtection="1">
      <alignment horizontal="right"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horizontal="justify" vertical="center" wrapText="1"/>
    </xf>
    <xf numFmtId="0" fontId="3" fillId="4" borderId="0" xfId="0" applyFont="1" applyFill="1" applyAlignment="1" applyProtection="1">
      <alignment wrapText="1"/>
      <protection locked="0"/>
    </xf>
    <xf numFmtId="0" fontId="3" fillId="4" borderId="0" xfId="0" applyFont="1" applyFill="1" applyAlignment="1" applyProtection="1">
      <alignment vertical="center" wrapText="1"/>
      <protection locked="0"/>
    </xf>
    <xf numFmtId="164" fontId="2" fillId="4" borderId="5" xfId="0" applyNumberFormat="1" applyFont="1" applyFill="1" applyBorder="1" applyProtection="1">
      <protection locked="0"/>
    </xf>
    <xf numFmtId="0" fontId="3" fillId="4" borderId="18" xfId="0" applyFont="1" applyFill="1" applyBorder="1" applyProtection="1">
      <protection locked="0"/>
    </xf>
    <xf numFmtId="0" fontId="3" fillId="4" borderId="19" xfId="0" applyFont="1" applyFill="1" applyBorder="1" applyProtection="1">
      <protection locked="0"/>
    </xf>
    <xf numFmtId="0" fontId="2" fillId="4" borderId="0" xfId="0" applyNumberFormat="1" applyFont="1" applyFill="1" applyAlignment="1" applyProtection="1">
      <alignment horizontal="left"/>
      <protection locked="0"/>
    </xf>
    <xf numFmtId="164" fontId="2" fillId="0" borderId="1" xfId="0" applyNumberFormat="1" applyFont="1" applyBorder="1" applyProtection="1"/>
    <xf numFmtId="164" fontId="2" fillId="0" borderId="0" xfId="0" applyNumberFormat="1" applyFont="1" applyAlignment="1" applyProtection="1">
      <alignment wrapText="1"/>
    </xf>
    <xf numFmtId="164" fontId="3" fillId="0" borderId="10" xfId="0" applyNumberFormat="1" applyFont="1" applyBorder="1" applyProtection="1"/>
    <xf numFmtId="165" fontId="3" fillId="0" borderId="5" xfId="0" applyNumberFormat="1" applyFont="1" applyBorder="1" applyProtection="1"/>
    <xf numFmtId="164" fontId="3" fillId="0" borderId="5" xfId="0" applyNumberFormat="1" applyFont="1" applyBorder="1" applyProtection="1"/>
    <xf numFmtId="0" fontId="3" fillId="0" borderId="4" xfId="0" applyFont="1" applyBorder="1" applyAlignment="1" applyProtection="1">
      <alignment wrapText="1"/>
    </xf>
    <xf numFmtId="164" fontId="2" fillId="0" borderId="11" xfId="0" applyNumberFormat="1" applyFont="1" applyBorder="1" applyProtection="1"/>
    <xf numFmtId="165" fontId="2" fillId="0" borderId="11" xfId="0" applyNumberFormat="1" applyFont="1" applyBorder="1" applyProtection="1"/>
    <xf numFmtId="164" fontId="3" fillId="0" borderId="11" xfId="0" applyNumberFormat="1" applyFont="1" applyBorder="1" applyProtection="1"/>
    <xf numFmtId="165" fontId="2" fillId="0" borderId="3" xfId="0" applyNumberFormat="1" applyFont="1" applyBorder="1" applyProtection="1"/>
    <xf numFmtId="164" fontId="3" fillId="0" borderId="9" xfId="0" applyNumberFormat="1" applyFont="1" applyBorder="1" applyProtection="1"/>
    <xf numFmtId="165" fontId="2" fillId="0" borderId="15" xfId="0" applyNumberFormat="1" applyFont="1" applyBorder="1" applyProtection="1"/>
    <xf numFmtId="164" fontId="3" fillId="0" borderId="15" xfId="0" applyNumberFormat="1" applyFont="1" applyBorder="1" applyProtection="1"/>
    <xf numFmtId="1" fontId="3" fillId="2" borderId="1" xfId="0" applyNumberFormat="1" applyFont="1" applyFill="1" applyBorder="1" applyAlignment="1" applyProtection="1">
      <alignment vertical="top"/>
    </xf>
    <xf numFmtId="0" fontId="2" fillId="2" borderId="1" xfId="0" applyFont="1" applyFill="1" applyBorder="1" applyAlignment="1" applyProtection="1">
      <alignment vertical="top" wrapText="1"/>
    </xf>
    <xf numFmtId="164" fontId="2" fillId="0" borderId="3" xfId="0" applyNumberFormat="1" applyFont="1" applyBorder="1" applyAlignment="1" applyProtection="1">
      <alignment vertical="top" wrapText="1"/>
    </xf>
    <xf numFmtId="0" fontId="2" fillId="0" borderId="0" xfId="0" applyFont="1" applyAlignment="1" applyProtection="1">
      <alignment horizontal="right" wrapText="1"/>
    </xf>
    <xf numFmtId="164" fontId="2" fillId="5" borderId="3" xfId="0" applyNumberFormat="1" applyFont="1" applyFill="1" applyBorder="1" applyProtection="1"/>
    <xf numFmtId="1" fontId="3" fillId="0" borderId="0" xfId="0" applyNumberFormat="1" applyFont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  <xf numFmtId="0" fontId="4" fillId="0" borderId="0" xfId="0" applyFont="1" applyProtection="1"/>
    <xf numFmtId="164" fontId="2" fillId="0" borderId="9" xfId="0" applyNumberFormat="1" applyFont="1" applyBorder="1" applyProtection="1"/>
    <xf numFmtId="164" fontId="2" fillId="0" borderId="17" xfId="0" applyNumberFormat="1" applyFont="1" applyBorder="1" applyProtection="1"/>
    <xf numFmtId="164" fontId="2" fillId="4" borderId="15" xfId="0" applyNumberFormat="1" applyFont="1" applyFill="1" applyBorder="1" applyProtection="1">
      <protection locked="0"/>
    </xf>
    <xf numFmtId="1" fontId="3" fillId="0" borderId="2" xfId="0" applyNumberFormat="1" applyFont="1" applyBorder="1" applyAlignment="1" applyProtection="1">
      <alignment vertical="center"/>
    </xf>
  </cellXfs>
  <cellStyles count="1">
    <cellStyle name="Navadno" xfId="0" builtinId="0"/>
  </cellStyles>
  <dxfs count="0"/>
  <tableStyles count="0" defaultTableStyle="TableStyleMedium9" defaultPivotStyle="PivotStyleLight16"/>
  <colors>
    <mruColors>
      <color rgb="FFFFFFCC"/>
      <color rgb="FF0070C0"/>
      <color rgb="FFCCFFCC"/>
      <color rgb="FF0000CC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F9640-011C-4F11-A399-CF6510B9AE27}">
  <sheetPr>
    <pageSetUpPr fitToPage="1"/>
  </sheetPr>
  <dimension ref="A1:BC48"/>
  <sheetViews>
    <sheetView showGridLines="0" view="pageBreakPreview" zoomScaleNormal="80" zoomScaleSheetLayoutView="100" workbookViewId="0">
      <selection activeCell="B35" sqref="B35"/>
    </sheetView>
  </sheetViews>
  <sheetFormatPr defaultRowHeight="14.25" x14ac:dyDescent="0.2"/>
  <cols>
    <col min="1" max="1" width="3.5703125" style="1" customWidth="1"/>
    <col min="2" max="2" width="41.28515625" style="1" customWidth="1"/>
    <col min="3" max="3" width="9.140625" style="1"/>
    <col min="4" max="4" width="16.7109375" style="3" hidden="1" customWidth="1"/>
    <col min="5" max="5" width="16.7109375" style="3" customWidth="1"/>
    <col min="6" max="6" width="14.28515625" style="3" hidden="1" customWidth="1"/>
    <col min="7" max="7" width="16.42578125" style="3" hidden="1" customWidth="1"/>
    <col min="8" max="12" width="17.7109375" style="4" hidden="1" customWidth="1"/>
    <col min="13" max="16" width="17.7109375" style="3" hidden="1" customWidth="1"/>
    <col min="17" max="48" width="17.7109375" style="5" hidden="1" customWidth="1"/>
    <col min="49" max="49" width="14.28515625" style="3" customWidth="1"/>
    <col min="50" max="50" width="14.5703125" style="3" customWidth="1"/>
    <col min="51" max="51" width="19.28515625" style="3" customWidth="1"/>
    <col min="52" max="52" width="9.140625" style="1"/>
    <col min="53" max="53" width="13.42578125" style="3" hidden="1" customWidth="1"/>
    <col min="54" max="54" width="0" style="1" hidden="1" customWidth="1"/>
    <col min="55" max="16384" width="9.140625" style="1"/>
  </cols>
  <sheetData>
    <row r="1" spans="1:53" x14ac:dyDescent="0.2">
      <c r="C1" s="2"/>
      <c r="AW1" s="5"/>
      <c r="AY1" s="3" t="s">
        <v>78</v>
      </c>
      <c r="AZ1" s="2"/>
      <c r="BA1" s="6"/>
    </row>
    <row r="2" spans="1:53" x14ac:dyDescent="0.2">
      <c r="C2" s="2"/>
      <c r="AW2" s="5"/>
      <c r="AZ2" s="2"/>
      <c r="BA2" s="6"/>
    </row>
    <row r="3" spans="1:53" ht="15" x14ac:dyDescent="0.25">
      <c r="A3" s="7"/>
      <c r="B3" s="7" t="s">
        <v>10</v>
      </c>
      <c r="C3" s="2"/>
      <c r="AW3" s="8" t="s">
        <v>11</v>
      </c>
      <c r="AX3" s="8"/>
      <c r="AZ3" s="2"/>
      <c r="BA3" s="6"/>
    </row>
    <row r="4" spans="1:53" ht="19.5" customHeight="1" x14ac:dyDescent="0.2">
      <c r="B4" s="101"/>
      <c r="C4" s="2"/>
      <c r="AW4" s="3" t="s">
        <v>12</v>
      </c>
      <c r="AZ4" s="2"/>
      <c r="BA4" s="6"/>
    </row>
    <row r="5" spans="1:53" ht="25.5" customHeight="1" x14ac:dyDescent="0.2">
      <c r="B5" s="101"/>
      <c r="C5" s="2"/>
      <c r="AW5" s="3" t="s">
        <v>13</v>
      </c>
      <c r="AZ5" s="2"/>
      <c r="BA5" s="6"/>
    </row>
    <row r="6" spans="1:53" ht="25.5" customHeight="1" x14ac:dyDescent="0.2">
      <c r="B6" s="102"/>
      <c r="C6" s="2"/>
      <c r="AW6" s="3" t="s">
        <v>14</v>
      </c>
      <c r="AZ6" s="2"/>
      <c r="BA6" s="6"/>
    </row>
    <row r="7" spans="1:53" x14ac:dyDescent="0.2">
      <c r="C7" s="2"/>
      <c r="AZ7" s="2"/>
      <c r="BA7" s="6"/>
    </row>
    <row r="8" spans="1:53" ht="15" x14ac:dyDescent="0.25">
      <c r="A8" s="7"/>
      <c r="B8" s="2"/>
      <c r="D8" s="5"/>
      <c r="E8" s="5"/>
      <c r="F8" s="5"/>
      <c r="G8" s="5"/>
      <c r="H8" s="10"/>
      <c r="I8" s="10"/>
      <c r="J8" s="10"/>
      <c r="K8" s="10"/>
      <c r="L8" s="10"/>
      <c r="M8" s="5"/>
      <c r="N8" s="5"/>
      <c r="O8" s="5"/>
      <c r="P8" s="5"/>
      <c r="AY8" s="6"/>
      <c r="BA8" s="6"/>
    </row>
    <row r="9" spans="1:53" ht="27.75" customHeight="1" x14ac:dyDescent="0.25">
      <c r="A9" s="11" t="s">
        <v>80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03"/>
      <c r="BA9" s="6"/>
    </row>
    <row r="10" spans="1:53" ht="15" x14ac:dyDescent="0.25">
      <c r="A10" s="7"/>
      <c r="B10" s="2"/>
      <c r="D10" s="5"/>
      <c r="E10" s="5"/>
      <c r="F10" s="5"/>
      <c r="G10" s="5"/>
      <c r="H10" s="10"/>
      <c r="I10" s="10"/>
      <c r="J10" s="10"/>
      <c r="K10" s="10"/>
      <c r="L10" s="10"/>
      <c r="M10" s="5"/>
      <c r="N10" s="5"/>
      <c r="O10" s="5"/>
      <c r="P10" s="5"/>
      <c r="AY10" s="6"/>
      <c r="BA10" s="6"/>
    </row>
    <row r="11" spans="1:53" x14ac:dyDescent="0.2">
      <c r="A11" s="13" t="s">
        <v>19</v>
      </c>
      <c r="B11" s="14"/>
      <c r="C11" s="9"/>
      <c r="D11" s="15"/>
      <c r="E11" s="15"/>
      <c r="F11" s="15"/>
      <c r="G11" s="15"/>
      <c r="H11" s="16"/>
      <c r="I11" s="16"/>
      <c r="J11" s="16"/>
      <c r="K11" s="16"/>
      <c r="L11" s="16"/>
      <c r="M11" s="15"/>
      <c r="N11" s="15"/>
      <c r="O11" s="15"/>
      <c r="P11" s="15"/>
      <c r="AW11" s="15"/>
      <c r="AX11" s="15"/>
      <c r="AY11" s="12"/>
      <c r="BA11" s="6"/>
    </row>
    <row r="12" spans="1:53" x14ac:dyDescent="0.2">
      <c r="A12" s="17"/>
    </row>
    <row r="13" spans="1:53" ht="15" thickBot="1" x14ac:dyDescent="0.25">
      <c r="A13" s="18"/>
      <c r="B13" s="19"/>
      <c r="C13" s="20"/>
      <c r="D13" s="20"/>
      <c r="E13" s="20"/>
      <c r="F13" s="20"/>
      <c r="G13" s="20"/>
      <c r="H13" s="21"/>
      <c r="I13" s="21"/>
      <c r="J13" s="21"/>
      <c r="K13" s="21"/>
      <c r="L13" s="21"/>
      <c r="M13" s="20"/>
      <c r="N13" s="20"/>
      <c r="O13" s="20"/>
      <c r="P13" s="20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0"/>
      <c r="AX13" s="20"/>
      <c r="AY13" s="20"/>
    </row>
    <row r="14" spans="1:53" ht="45.75" thickBot="1" x14ac:dyDescent="0.3">
      <c r="A14" s="23"/>
      <c r="B14" s="24" t="s">
        <v>6</v>
      </c>
      <c r="C14" s="25" t="s">
        <v>3</v>
      </c>
      <c r="D14" s="26" t="s">
        <v>102</v>
      </c>
      <c r="E14" s="26" t="s">
        <v>101</v>
      </c>
      <c r="F14" s="26" t="s">
        <v>26</v>
      </c>
      <c r="G14" s="26" t="s">
        <v>20</v>
      </c>
      <c r="H14" s="27" t="s">
        <v>28</v>
      </c>
      <c r="I14" s="27" t="s">
        <v>27</v>
      </c>
      <c r="J14" s="27" t="s">
        <v>29</v>
      </c>
      <c r="K14" s="27" t="s">
        <v>99</v>
      </c>
      <c r="L14" s="27" t="s">
        <v>30</v>
      </c>
      <c r="M14" s="28" t="s">
        <v>21</v>
      </c>
      <c r="N14" s="28" t="s">
        <v>22</v>
      </c>
      <c r="O14" s="28" t="s">
        <v>23</v>
      </c>
      <c r="P14" s="28" t="s">
        <v>24</v>
      </c>
      <c r="Q14" s="29" t="s">
        <v>32</v>
      </c>
      <c r="R14" s="29" t="s">
        <v>33</v>
      </c>
      <c r="S14" s="29" t="s">
        <v>34</v>
      </c>
      <c r="T14" s="29" t="s">
        <v>35</v>
      </c>
      <c r="U14" s="29" t="s">
        <v>36</v>
      </c>
      <c r="V14" s="29" t="s">
        <v>37</v>
      </c>
      <c r="W14" s="29" t="s">
        <v>38</v>
      </c>
      <c r="X14" s="29" t="s">
        <v>39</v>
      </c>
      <c r="Y14" s="29" t="s">
        <v>40</v>
      </c>
      <c r="Z14" s="29" t="s">
        <v>41</v>
      </c>
      <c r="AA14" s="29" t="s">
        <v>42</v>
      </c>
      <c r="AB14" s="29" t="s">
        <v>43</v>
      </c>
      <c r="AC14" s="29" t="s">
        <v>44</v>
      </c>
      <c r="AD14" s="29" t="s">
        <v>45</v>
      </c>
      <c r="AE14" s="29" t="s">
        <v>46</v>
      </c>
      <c r="AF14" s="29" t="s">
        <v>47</v>
      </c>
      <c r="AG14" s="29" t="s">
        <v>48</v>
      </c>
      <c r="AH14" s="29" t="s">
        <v>49</v>
      </c>
      <c r="AI14" s="29" t="s">
        <v>50</v>
      </c>
      <c r="AJ14" s="29" t="s">
        <v>51</v>
      </c>
      <c r="AK14" s="29" t="s">
        <v>52</v>
      </c>
      <c r="AL14" s="29" t="s">
        <v>53</v>
      </c>
      <c r="AM14" s="29" t="s">
        <v>54</v>
      </c>
      <c r="AN14" s="29" t="s">
        <v>55</v>
      </c>
      <c r="AO14" s="29" t="s">
        <v>56</v>
      </c>
      <c r="AP14" s="29" t="s">
        <v>57</v>
      </c>
      <c r="AQ14" s="29" t="s">
        <v>58</v>
      </c>
      <c r="AR14" s="29" t="s">
        <v>59</v>
      </c>
      <c r="AS14" s="29" t="s">
        <v>60</v>
      </c>
      <c r="AT14" s="29" t="s">
        <v>61</v>
      </c>
      <c r="AU14" s="29" t="s">
        <v>62</v>
      </c>
      <c r="AV14" s="29" t="s">
        <v>4</v>
      </c>
      <c r="AW14" s="30" t="s">
        <v>92</v>
      </c>
      <c r="AX14" s="31" t="s">
        <v>2</v>
      </c>
      <c r="AY14" s="32" t="s">
        <v>0</v>
      </c>
      <c r="BA14" s="33" t="s">
        <v>63</v>
      </c>
    </row>
    <row r="15" spans="1:53" ht="33" customHeight="1" x14ac:dyDescent="0.25">
      <c r="A15" s="128" t="s">
        <v>64</v>
      </c>
      <c r="B15" s="35" t="s">
        <v>73</v>
      </c>
      <c r="C15" s="36" t="s">
        <v>1</v>
      </c>
      <c r="D15" s="37">
        <v>64.89</v>
      </c>
      <c r="E15" s="37">
        <f>O15</f>
        <v>61.77040563380281</v>
      </c>
      <c r="F15" s="38">
        <f>D15/3*2</f>
        <v>43.26</v>
      </c>
      <c r="G15" s="38">
        <f>D15/3</f>
        <v>21.63</v>
      </c>
      <c r="H15" s="39">
        <v>1.7749999999999999</v>
      </c>
      <c r="I15" s="39">
        <v>1.7749999999999999</v>
      </c>
      <c r="J15" s="39">
        <v>1.5409999999999999</v>
      </c>
      <c r="K15" s="39">
        <v>1.5189999999999999</v>
      </c>
      <c r="L15" s="39">
        <v>1.5409999999999999</v>
      </c>
      <c r="M15" s="40">
        <f>(I15/H15)*G15+F15</f>
        <v>64.89</v>
      </c>
      <c r="N15" s="40">
        <f>(J15/H15)*G15+F15</f>
        <v>62.038495774647885</v>
      </c>
      <c r="O15" s="40">
        <f>(K15/H15)*G15+F15</f>
        <v>61.77040563380281</v>
      </c>
      <c r="P15" s="40">
        <f>(L15/H15)*G15+F15</f>
        <v>62.038495774647885</v>
      </c>
      <c r="Q15" s="41"/>
      <c r="R15" s="41">
        <f t="shared" ref="R15:R21" si="0">N15*Q15</f>
        <v>0</v>
      </c>
      <c r="S15" s="41"/>
      <c r="T15" s="41">
        <f t="shared" ref="T15:T21" si="1">N15*S15</f>
        <v>0</v>
      </c>
      <c r="U15" s="41"/>
      <c r="V15" s="41">
        <f t="shared" ref="V15:V21" si="2">N15*U15</f>
        <v>0</v>
      </c>
      <c r="W15" s="41"/>
      <c r="X15" s="41">
        <f t="shared" ref="X15:X21" si="3">N15*W15</f>
        <v>0</v>
      </c>
      <c r="Y15" s="41"/>
      <c r="Z15" s="41">
        <f t="shared" ref="Z15:Z21" si="4">N15*Y15</f>
        <v>0</v>
      </c>
      <c r="AA15" s="41"/>
      <c r="AB15" s="41">
        <f t="shared" ref="AB15:AB21" si="5">O15*AA15</f>
        <v>0</v>
      </c>
      <c r="AC15" s="41"/>
      <c r="AD15" s="41">
        <f t="shared" ref="AD15:AD21" si="6">O15*AC15</f>
        <v>0</v>
      </c>
      <c r="AE15" s="41"/>
      <c r="AF15" s="41">
        <f t="shared" ref="AF15:AF21" si="7">O15*AE15</f>
        <v>0</v>
      </c>
      <c r="AG15" s="41"/>
      <c r="AH15" s="41">
        <f t="shared" ref="AH15:AH21" si="8">O15*AG15</f>
        <v>0</v>
      </c>
      <c r="AI15" s="41"/>
      <c r="AJ15" s="41">
        <f t="shared" ref="AJ15:AJ21" si="9">O15*AI15</f>
        <v>0</v>
      </c>
      <c r="AK15" s="41"/>
      <c r="AL15" s="41">
        <f t="shared" ref="AL15:AL21" si="10">P15*AK15</f>
        <v>0</v>
      </c>
      <c r="AM15" s="41"/>
      <c r="AN15" s="41">
        <f t="shared" ref="AN15:AN21" si="11">P15*AM15</f>
        <v>0</v>
      </c>
      <c r="AO15" s="41"/>
      <c r="AP15" s="41">
        <f t="shared" ref="AP15:AP21" si="12">P15*AO15</f>
        <v>0</v>
      </c>
      <c r="AQ15" s="41"/>
      <c r="AR15" s="41">
        <f t="shared" ref="AR15:AR21" si="13">P15*AQ15</f>
        <v>0</v>
      </c>
      <c r="AS15" s="41"/>
      <c r="AT15" s="41">
        <f t="shared" ref="AT15:AT21" si="14">P15*AS15</f>
        <v>0</v>
      </c>
      <c r="AU15" s="41">
        <f>Q15+S15+U15+W15+Y15+AA15+AC15+AE15+AG15+AI15+AK15+AM15+AO15+AQ15+AS15</f>
        <v>0</v>
      </c>
      <c r="AV15" s="41">
        <f>R15+T15+V15+X15+Z15+AB15+AD15+AF15+AH15+AJ15+AL15+AN15+AP15+AR15+AT15</f>
        <v>0</v>
      </c>
      <c r="AW15" s="42">
        <v>90</v>
      </c>
      <c r="AX15" s="100"/>
      <c r="AY15" s="43">
        <f t="shared" ref="AY15:AY20" si="15">AW15*AX15</f>
        <v>0</v>
      </c>
      <c r="BA15" s="36">
        <f>D15*AW15</f>
        <v>5840.1</v>
      </c>
    </row>
    <row r="16" spans="1:53" ht="15" x14ac:dyDescent="0.25">
      <c r="A16" s="128" t="s">
        <v>65</v>
      </c>
      <c r="B16" s="35" t="s">
        <v>74</v>
      </c>
      <c r="C16" s="36" t="s">
        <v>1</v>
      </c>
      <c r="D16" s="37">
        <v>59.71</v>
      </c>
      <c r="E16" s="37">
        <f t="shared" ref="E16:E21" si="16">O16</f>
        <v>56.839434741784032</v>
      </c>
      <c r="F16" s="38">
        <f>D16/3*2</f>
        <v>39.806666666666665</v>
      </c>
      <c r="G16" s="38">
        <f>D16/3</f>
        <v>19.903333333333332</v>
      </c>
      <c r="H16" s="39">
        <v>1.7749999999999999</v>
      </c>
      <c r="I16" s="39">
        <v>1.7749999999999999</v>
      </c>
      <c r="J16" s="39">
        <v>1.5409999999999999</v>
      </c>
      <c r="K16" s="39">
        <v>1.5189999999999999</v>
      </c>
      <c r="L16" s="39">
        <v>1.5409999999999999</v>
      </c>
      <c r="M16" s="40">
        <f t="shared" ref="M16:M17" si="17">(I16/H16)*G16+F16</f>
        <v>59.709999999999994</v>
      </c>
      <c r="N16" s="40">
        <f t="shared" ref="N16:N17" si="18">(J16/H16)*G16+F16</f>
        <v>57.086123943661974</v>
      </c>
      <c r="O16" s="40">
        <f t="shared" ref="O16:O17" si="19">(K16/H16)*G16+F16</f>
        <v>56.839434741784032</v>
      </c>
      <c r="P16" s="40">
        <f t="shared" ref="P16:P17" si="20">(L16/H16)*G16+F16</f>
        <v>57.086123943661974</v>
      </c>
      <c r="Q16" s="41"/>
      <c r="R16" s="41">
        <f t="shared" si="0"/>
        <v>0</v>
      </c>
      <c r="S16" s="41"/>
      <c r="T16" s="41">
        <f t="shared" si="1"/>
        <v>0</v>
      </c>
      <c r="U16" s="41"/>
      <c r="V16" s="41">
        <f t="shared" si="2"/>
        <v>0</v>
      </c>
      <c r="W16" s="41"/>
      <c r="X16" s="41">
        <f t="shared" si="3"/>
        <v>0</v>
      </c>
      <c r="Y16" s="41"/>
      <c r="Z16" s="41">
        <f t="shared" si="4"/>
        <v>0</v>
      </c>
      <c r="AA16" s="41"/>
      <c r="AB16" s="41">
        <f t="shared" si="5"/>
        <v>0</v>
      </c>
      <c r="AC16" s="41"/>
      <c r="AD16" s="41">
        <f t="shared" si="6"/>
        <v>0</v>
      </c>
      <c r="AE16" s="41"/>
      <c r="AF16" s="41">
        <f t="shared" si="7"/>
        <v>0</v>
      </c>
      <c r="AG16" s="41"/>
      <c r="AH16" s="41">
        <f t="shared" si="8"/>
        <v>0</v>
      </c>
      <c r="AI16" s="41"/>
      <c r="AJ16" s="41">
        <f t="shared" si="9"/>
        <v>0</v>
      </c>
      <c r="AK16" s="41"/>
      <c r="AL16" s="41">
        <f t="shared" si="10"/>
        <v>0</v>
      </c>
      <c r="AM16" s="41"/>
      <c r="AN16" s="41">
        <f t="shared" si="11"/>
        <v>0</v>
      </c>
      <c r="AO16" s="41"/>
      <c r="AP16" s="41">
        <f t="shared" si="12"/>
        <v>0</v>
      </c>
      <c r="AQ16" s="41"/>
      <c r="AR16" s="41">
        <f t="shared" si="13"/>
        <v>0</v>
      </c>
      <c r="AS16" s="41"/>
      <c r="AT16" s="41">
        <f t="shared" si="14"/>
        <v>0</v>
      </c>
      <c r="AU16" s="41">
        <f t="shared" ref="AU16:AU21" si="21">Q16+S16+U16+W16+Y16+AA16+AC16+AE16+AG16+AI16+AK16+AM16+AO16+AQ16+AS16</f>
        <v>0</v>
      </c>
      <c r="AV16" s="41">
        <f t="shared" ref="AV16:AV21" si="22">R16+T16+V16+X16+Z16+AB16+AD16+AF16+AH16+AJ16+AL16+AN16+AP16+AR16+AT16</f>
        <v>0</v>
      </c>
      <c r="AW16" s="42">
        <v>30</v>
      </c>
      <c r="AX16" s="100"/>
      <c r="AY16" s="44">
        <f t="shared" si="15"/>
        <v>0</v>
      </c>
      <c r="BA16" s="36">
        <f>D16*AW16</f>
        <v>1791.3</v>
      </c>
    </row>
    <row r="17" spans="1:55" ht="40.5" customHeight="1" x14ac:dyDescent="0.25">
      <c r="A17" s="128" t="s">
        <v>66</v>
      </c>
      <c r="B17" s="35" t="s">
        <v>112</v>
      </c>
      <c r="C17" s="36" t="s">
        <v>1</v>
      </c>
      <c r="D17" s="37">
        <v>70.069999999999993</v>
      </c>
      <c r="E17" s="37">
        <f t="shared" si="16"/>
        <v>66.701376525821587</v>
      </c>
      <c r="F17" s="38">
        <f>D17/3*2</f>
        <v>46.713333333333331</v>
      </c>
      <c r="G17" s="38">
        <f>D17/3</f>
        <v>23.356666666666666</v>
      </c>
      <c r="H17" s="39">
        <v>1.7749999999999999</v>
      </c>
      <c r="I17" s="39">
        <v>1.7749999999999999</v>
      </c>
      <c r="J17" s="39">
        <v>1.5409999999999999</v>
      </c>
      <c r="K17" s="39">
        <v>1.5189999999999999</v>
      </c>
      <c r="L17" s="39">
        <v>1.5409999999999999</v>
      </c>
      <c r="M17" s="40">
        <f t="shared" si="17"/>
        <v>70.069999999999993</v>
      </c>
      <c r="N17" s="40">
        <f t="shared" si="18"/>
        <v>66.990867605633809</v>
      </c>
      <c r="O17" s="40">
        <f t="shared" si="19"/>
        <v>66.701376525821587</v>
      </c>
      <c r="P17" s="40">
        <f t="shared" si="20"/>
        <v>66.990867605633809</v>
      </c>
      <c r="Q17" s="41"/>
      <c r="R17" s="41">
        <f t="shared" si="0"/>
        <v>0</v>
      </c>
      <c r="S17" s="41"/>
      <c r="T17" s="41">
        <f t="shared" si="1"/>
        <v>0</v>
      </c>
      <c r="U17" s="41"/>
      <c r="V17" s="41">
        <f t="shared" si="2"/>
        <v>0</v>
      </c>
      <c r="W17" s="41"/>
      <c r="X17" s="41">
        <f t="shared" si="3"/>
        <v>0</v>
      </c>
      <c r="Y17" s="41"/>
      <c r="Z17" s="41">
        <f t="shared" si="4"/>
        <v>0</v>
      </c>
      <c r="AA17" s="41"/>
      <c r="AB17" s="41">
        <f t="shared" si="5"/>
        <v>0</v>
      </c>
      <c r="AC17" s="41"/>
      <c r="AD17" s="41">
        <f t="shared" si="6"/>
        <v>0</v>
      </c>
      <c r="AE17" s="41"/>
      <c r="AF17" s="41">
        <f t="shared" si="7"/>
        <v>0</v>
      </c>
      <c r="AG17" s="41"/>
      <c r="AH17" s="41">
        <f t="shared" si="8"/>
        <v>0</v>
      </c>
      <c r="AI17" s="41"/>
      <c r="AJ17" s="41">
        <f t="shared" si="9"/>
        <v>0</v>
      </c>
      <c r="AK17" s="41"/>
      <c r="AL17" s="41">
        <f t="shared" si="10"/>
        <v>0</v>
      </c>
      <c r="AM17" s="41"/>
      <c r="AN17" s="41">
        <f t="shared" si="11"/>
        <v>0</v>
      </c>
      <c r="AO17" s="41"/>
      <c r="AP17" s="41">
        <f t="shared" si="12"/>
        <v>0</v>
      </c>
      <c r="AQ17" s="41"/>
      <c r="AR17" s="41">
        <f t="shared" si="13"/>
        <v>0</v>
      </c>
      <c r="AS17" s="41"/>
      <c r="AT17" s="41">
        <f t="shared" si="14"/>
        <v>0</v>
      </c>
      <c r="AU17" s="41">
        <f t="shared" si="21"/>
        <v>0</v>
      </c>
      <c r="AV17" s="41">
        <f t="shared" si="22"/>
        <v>0</v>
      </c>
      <c r="AW17" s="42">
        <v>90</v>
      </c>
      <c r="AX17" s="100"/>
      <c r="AY17" s="44">
        <f t="shared" si="15"/>
        <v>0</v>
      </c>
      <c r="BA17" s="36">
        <f>D17*AW17</f>
        <v>6306.2999999999993</v>
      </c>
    </row>
    <row r="18" spans="1:55" ht="15" x14ac:dyDescent="0.25">
      <c r="A18" s="128" t="s">
        <v>91</v>
      </c>
      <c r="B18" s="35" t="s">
        <v>72</v>
      </c>
      <c r="C18" s="36" t="s">
        <v>1</v>
      </c>
      <c r="D18" s="45">
        <v>54.12</v>
      </c>
      <c r="E18" s="37">
        <f t="shared" si="16"/>
        <v>51.518174647887321</v>
      </c>
      <c r="F18" s="38">
        <f>D18/3*2</f>
        <v>36.08</v>
      </c>
      <c r="G18" s="38">
        <f>D18/3</f>
        <v>18.04</v>
      </c>
      <c r="H18" s="39">
        <v>1.7749999999999999</v>
      </c>
      <c r="I18" s="39">
        <v>1.7749999999999999</v>
      </c>
      <c r="J18" s="39">
        <v>1.5409999999999999</v>
      </c>
      <c r="K18" s="39">
        <v>1.5189999999999999</v>
      </c>
      <c r="L18" s="39">
        <v>1.5409999999999999</v>
      </c>
      <c r="M18" s="40">
        <f t="shared" ref="M18" si="23">(I18/H18)*G18+F18</f>
        <v>54.12</v>
      </c>
      <c r="N18" s="40">
        <f t="shared" ref="N18" si="24">(J18/H18)*G18+F18</f>
        <v>51.741769014084504</v>
      </c>
      <c r="O18" s="40">
        <f t="shared" ref="O18" si="25">(K18/H18)*G18+F18</f>
        <v>51.518174647887321</v>
      </c>
      <c r="P18" s="40">
        <f t="shared" ref="P18" si="26">(L18/H18)*G18+F18</f>
        <v>51.741769014084504</v>
      </c>
      <c r="Q18" s="41"/>
      <c r="R18" s="41">
        <f t="shared" si="0"/>
        <v>0</v>
      </c>
      <c r="S18" s="41"/>
      <c r="T18" s="41">
        <f t="shared" si="1"/>
        <v>0</v>
      </c>
      <c r="U18" s="41"/>
      <c r="V18" s="41">
        <f t="shared" si="2"/>
        <v>0</v>
      </c>
      <c r="W18" s="41"/>
      <c r="X18" s="41">
        <f t="shared" si="3"/>
        <v>0</v>
      </c>
      <c r="Y18" s="41"/>
      <c r="Z18" s="41">
        <f t="shared" si="4"/>
        <v>0</v>
      </c>
      <c r="AA18" s="41"/>
      <c r="AB18" s="41">
        <f t="shared" si="5"/>
        <v>0</v>
      </c>
      <c r="AC18" s="41"/>
      <c r="AD18" s="41">
        <f t="shared" si="6"/>
        <v>0</v>
      </c>
      <c r="AE18" s="41"/>
      <c r="AF18" s="41">
        <f t="shared" si="7"/>
        <v>0</v>
      </c>
      <c r="AG18" s="41"/>
      <c r="AH18" s="41">
        <f t="shared" si="8"/>
        <v>0</v>
      </c>
      <c r="AI18" s="41"/>
      <c r="AJ18" s="41">
        <f t="shared" si="9"/>
        <v>0</v>
      </c>
      <c r="AK18" s="41"/>
      <c r="AL18" s="41">
        <f t="shared" si="10"/>
        <v>0</v>
      </c>
      <c r="AM18" s="41"/>
      <c r="AN18" s="41">
        <f t="shared" si="11"/>
        <v>0</v>
      </c>
      <c r="AO18" s="41"/>
      <c r="AP18" s="41">
        <f t="shared" si="12"/>
        <v>0</v>
      </c>
      <c r="AQ18" s="41"/>
      <c r="AR18" s="41">
        <f t="shared" si="13"/>
        <v>0</v>
      </c>
      <c r="AS18" s="41"/>
      <c r="AT18" s="41">
        <f t="shared" si="14"/>
        <v>0</v>
      </c>
      <c r="AU18" s="41">
        <f t="shared" si="21"/>
        <v>0</v>
      </c>
      <c r="AV18" s="41">
        <f t="shared" si="22"/>
        <v>0</v>
      </c>
      <c r="AW18" s="42">
        <v>30</v>
      </c>
      <c r="AX18" s="100"/>
      <c r="AY18" s="44">
        <f t="shared" si="15"/>
        <v>0</v>
      </c>
      <c r="BA18" s="36"/>
    </row>
    <row r="19" spans="1:55" ht="75.75" customHeight="1" x14ac:dyDescent="0.25">
      <c r="A19" s="128" t="s">
        <v>67</v>
      </c>
      <c r="B19" s="35" t="s">
        <v>93</v>
      </c>
      <c r="C19" s="36" t="s">
        <v>5</v>
      </c>
      <c r="D19" s="45">
        <f>D17*9</f>
        <v>630.62999999999988</v>
      </c>
      <c r="E19" s="37">
        <f t="shared" si="16"/>
        <v>600.31238873239431</v>
      </c>
      <c r="F19" s="46"/>
      <c r="G19" s="46"/>
      <c r="H19" s="47"/>
      <c r="I19" s="47"/>
      <c r="J19" s="47"/>
      <c r="K19" s="47"/>
      <c r="L19" s="47"/>
      <c r="M19" s="48">
        <f>M17*9</f>
        <v>630.62999999999988</v>
      </c>
      <c r="N19" s="48">
        <f>N17*9</f>
        <v>602.91780845070434</v>
      </c>
      <c r="O19" s="48">
        <f>O17*9</f>
        <v>600.31238873239431</v>
      </c>
      <c r="P19" s="48">
        <f>P17*9</f>
        <v>602.91780845070434</v>
      </c>
      <c r="Q19" s="41"/>
      <c r="R19" s="41">
        <f t="shared" si="0"/>
        <v>0</v>
      </c>
      <c r="S19" s="41"/>
      <c r="T19" s="41">
        <f t="shared" si="1"/>
        <v>0</v>
      </c>
      <c r="U19" s="41"/>
      <c r="V19" s="41">
        <f t="shared" si="2"/>
        <v>0</v>
      </c>
      <c r="W19" s="41"/>
      <c r="X19" s="41">
        <f t="shared" si="3"/>
        <v>0</v>
      </c>
      <c r="Y19" s="41"/>
      <c r="Z19" s="41">
        <f t="shared" si="4"/>
        <v>0</v>
      </c>
      <c r="AA19" s="41"/>
      <c r="AB19" s="41">
        <f t="shared" si="5"/>
        <v>0</v>
      </c>
      <c r="AC19" s="41"/>
      <c r="AD19" s="41">
        <f t="shared" si="6"/>
        <v>0</v>
      </c>
      <c r="AE19" s="41"/>
      <c r="AF19" s="41">
        <f t="shared" si="7"/>
        <v>0</v>
      </c>
      <c r="AG19" s="41"/>
      <c r="AH19" s="41">
        <f t="shared" si="8"/>
        <v>0</v>
      </c>
      <c r="AI19" s="41"/>
      <c r="AJ19" s="41">
        <f t="shared" si="9"/>
        <v>0</v>
      </c>
      <c r="AK19" s="41"/>
      <c r="AL19" s="41">
        <f t="shared" si="10"/>
        <v>0</v>
      </c>
      <c r="AM19" s="41"/>
      <c r="AN19" s="41">
        <f t="shared" si="11"/>
        <v>0</v>
      </c>
      <c r="AO19" s="41"/>
      <c r="AP19" s="41">
        <f t="shared" si="12"/>
        <v>0</v>
      </c>
      <c r="AQ19" s="41"/>
      <c r="AR19" s="41">
        <f t="shared" si="13"/>
        <v>0</v>
      </c>
      <c r="AS19" s="41"/>
      <c r="AT19" s="41">
        <f t="shared" si="14"/>
        <v>0</v>
      </c>
      <c r="AU19" s="41">
        <f t="shared" si="21"/>
        <v>0</v>
      </c>
      <c r="AV19" s="41">
        <f t="shared" si="22"/>
        <v>0</v>
      </c>
      <c r="AW19" s="42">
        <v>2</v>
      </c>
      <c r="AX19" s="100"/>
      <c r="AY19" s="44">
        <f t="shared" si="15"/>
        <v>0</v>
      </c>
      <c r="BA19" s="36">
        <f>D19*AW19</f>
        <v>1261.2599999999998</v>
      </c>
    </row>
    <row r="20" spans="1:55" ht="15" x14ac:dyDescent="0.25">
      <c r="A20" s="128" t="s">
        <v>68</v>
      </c>
      <c r="B20" s="35" t="s">
        <v>25</v>
      </c>
      <c r="C20" s="36" t="s">
        <v>5</v>
      </c>
      <c r="D20" s="37">
        <v>25.97</v>
      </c>
      <c r="E20" s="37">
        <f t="shared" si="16"/>
        <v>25.97</v>
      </c>
      <c r="F20" s="38">
        <f>D20</f>
        <v>25.97</v>
      </c>
      <c r="G20" s="38">
        <v>0</v>
      </c>
      <c r="H20" s="49"/>
      <c r="I20" s="49"/>
      <c r="J20" s="49"/>
      <c r="K20" s="49"/>
      <c r="L20" s="49"/>
      <c r="M20" s="50">
        <f>F20+G20</f>
        <v>25.97</v>
      </c>
      <c r="N20" s="50">
        <f>F20+G20</f>
        <v>25.97</v>
      </c>
      <c r="O20" s="50">
        <f>F20+G20</f>
        <v>25.97</v>
      </c>
      <c r="P20" s="50">
        <f>F20+G20</f>
        <v>25.97</v>
      </c>
      <c r="Q20" s="41"/>
      <c r="R20" s="41">
        <f t="shared" si="0"/>
        <v>0</v>
      </c>
      <c r="S20" s="41"/>
      <c r="T20" s="41">
        <f t="shared" si="1"/>
        <v>0</v>
      </c>
      <c r="U20" s="41"/>
      <c r="V20" s="41">
        <f t="shared" si="2"/>
        <v>0</v>
      </c>
      <c r="W20" s="41"/>
      <c r="X20" s="41">
        <f t="shared" si="3"/>
        <v>0</v>
      </c>
      <c r="Y20" s="41"/>
      <c r="Z20" s="41">
        <f t="shared" si="4"/>
        <v>0</v>
      </c>
      <c r="AA20" s="41"/>
      <c r="AB20" s="41">
        <f t="shared" si="5"/>
        <v>0</v>
      </c>
      <c r="AC20" s="41"/>
      <c r="AD20" s="41">
        <f t="shared" si="6"/>
        <v>0</v>
      </c>
      <c r="AE20" s="41"/>
      <c r="AF20" s="41">
        <f t="shared" si="7"/>
        <v>0</v>
      </c>
      <c r="AG20" s="41"/>
      <c r="AH20" s="41">
        <f t="shared" si="8"/>
        <v>0</v>
      </c>
      <c r="AI20" s="41"/>
      <c r="AJ20" s="41">
        <f t="shared" si="9"/>
        <v>0</v>
      </c>
      <c r="AK20" s="41"/>
      <c r="AL20" s="41">
        <f t="shared" si="10"/>
        <v>0</v>
      </c>
      <c r="AM20" s="41"/>
      <c r="AN20" s="41">
        <f t="shared" si="11"/>
        <v>0</v>
      </c>
      <c r="AO20" s="41"/>
      <c r="AP20" s="41">
        <f t="shared" si="12"/>
        <v>0</v>
      </c>
      <c r="AQ20" s="41"/>
      <c r="AR20" s="41">
        <f t="shared" si="13"/>
        <v>0</v>
      </c>
      <c r="AS20" s="41"/>
      <c r="AT20" s="41">
        <f t="shared" si="14"/>
        <v>0</v>
      </c>
      <c r="AU20" s="41">
        <f t="shared" si="21"/>
        <v>0</v>
      </c>
      <c r="AV20" s="41">
        <f t="shared" si="22"/>
        <v>0</v>
      </c>
      <c r="AW20" s="42">
        <v>30</v>
      </c>
      <c r="AX20" s="100"/>
      <c r="AY20" s="44">
        <f t="shared" si="15"/>
        <v>0</v>
      </c>
      <c r="BA20" s="36">
        <f>D20*AW20</f>
        <v>779.09999999999991</v>
      </c>
    </row>
    <row r="21" spans="1:55" s="61" customFormat="1" ht="48.75" customHeight="1" thickBot="1" x14ac:dyDescent="0.3">
      <c r="A21" s="128" t="s">
        <v>69</v>
      </c>
      <c r="B21" s="51" t="s">
        <v>18</v>
      </c>
      <c r="C21" s="52" t="s">
        <v>1</v>
      </c>
      <c r="D21" s="53">
        <v>14.74</v>
      </c>
      <c r="E21" s="37">
        <f t="shared" si="16"/>
        <v>14.74</v>
      </c>
      <c r="F21" s="54">
        <f>D21</f>
        <v>14.74</v>
      </c>
      <c r="G21" s="55">
        <v>0</v>
      </c>
      <c r="H21" s="56"/>
      <c r="I21" s="56"/>
      <c r="J21" s="56"/>
      <c r="K21" s="56"/>
      <c r="L21" s="56"/>
      <c r="M21" s="57">
        <f>F21+G21</f>
        <v>14.74</v>
      </c>
      <c r="N21" s="57">
        <f>F21+G21</f>
        <v>14.74</v>
      </c>
      <c r="O21" s="57">
        <f>F21+G21</f>
        <v>14.74</v>
      </c>
      <c r="P21" s="57">
        <f>F21+G21</f>
        <v>14.74</v>
      </c>
      <c r="Q21" s="58"/>
      <c r="R21" s="58">
        <f t="shared" si="0"/>
        <v>0</v>
      </c>
      <c r="S21" s="58"/>
      <c r="T21" s="58">
        <f t="shared" si="1"/>
        <v>0</v>
      </c>
      <c r="U21" s="58"/>
      <c r="V21" s="58">
        <f t="shared" si="2"/>
        <v>0</v>
      </c>
      <c r="W21" s="58"/>
      <c r="X21" s="58">
        <f t="shared" si="3"/>
        <v>0</v>
      </c>
      <c r="Y21" s="58"/>
      <c r="Z21" s="58">
        <f t="shared" si="4"/>
        <v>0</v>
      </c>
      <c r="AA21" s="58"/>
      <c r="AB21" s="58">
        <f t="shared" si="5"/>
        <v>0</v>
      </c>
      <c r="AC21" s="58"/>
      <c r="AD21" s="58">
        <f t="shared" si="6"/>
        <v>0</v>
      </c>
      <c r="AE21" s="58"/>
      <c r="AF21" s="58">
        <f t="shared" si="7"/>
        <v>0</v>
      </c>
      <c r="AG21" s="58"/>
      <c r="AH21" s="58">
        <f t="shared" si="8"/>
        <v>0</v>
      </c>
      <c r="AI21" s="58"/>
      <c r="AJ21" s="58">
        <f t="shared" si="9"/>
        <v>0</v>
      </c>
      <c r="AK21" s="58"/>
      <c r="AL21" s="58">
        <f t="shared" si="10"/>
        <v>0</v>
      </c>
      <c r="AM21" s="58"/>
      <c r="AN21" s="58">
        <f t="shared" si="11"/>
        <v>0</v>
      </c>
      <c r="AO21" s="58"/>
      <c r="AP21" s="58">
        <f t="shared" si="12"/>
        <v>0</v>
      </c>
      <c r="AQ21" s="58"/>
      <c r="AR21" s="58">
        <f t="shared" si="13"/>
        <v>0</v>
      </c>
      <c r="AS21" s="58"/>
      <c r="AT21" s="58">
        <f t="shared" si="14"/>
        <v>0</v>
      </c>
      <c r="AU21" s="41">
        <f t="shared" si="21"/>
        <v>0</v>
      </c>
      <c r="AV21" s="41">
        <f t="shared" si="22"/>
        <v>0</v>
      </c>
      <c r="AW21" s="59">
        <v>60</v>
      </c>
      <c r="AX21" s="100"/>
      <c r="AY21" s="60">
        <f>AX21*AW21</f>
        <v>0</v>
      </c>
      <c r="BA21" s="36">
        <f>D21*AW21</f>
        <v>884.4</v>
      </c>
      <c r="BB21" s="62"/>
    </row>
    <row r="22" spans="1:55" ht="15.75" thickBot="1" x14ac:dyDescent="0.3">
      <c r="A22" s="63"/>
      <c r="B22" s="64" t="s">
        <v>4</v>
      </c>
      <c r="C22" s="65"/>
      <c r="D22" s="66"/>
      <c r="E22" s="66"/>
      <c r="F22" s="67"/>
      <c r="G22" s="67"/>
      <c r="H22" s="68"/>
      <c r="I22" s="68"/>
      <c r="J22" s="68"/>
      <c r="K22" s="68"/>
      <c r="L22" s="68"/>
      <c r="M22" s="67"/>
      <c r="N22" s="67"/>
      <c r="O22" s="67"/>
      <c r="P22" s="67"/>
      <c r="Q22" s="67">
        <f t="shared" ref="Q22:AV22" si="27">SUM(Q15:Q21)</f>
        <v>0</v>
      </c>
      <c r="R22" s="67">
        <f t="shared" si="27"/>
        <v>0</v>
      </c>
      <c r="S22" s="67">
        <f t="shared" si="27"/>
        <v>0</v>
      </c>
      <c r="T22" s="67">
        <f t="shared" si="27"/>
        <v>0</v>
      </c>
      <c r="U22" s="67">
        <f t="shared" si="27"/>
        <v>0</v>
      </c>
      <c r="V22" s="67">
        <f t="shared" si="27"/>
        <v>0</v>
      </c>
      <c r="W22" s="67">
        <f t="shared" si="27"/>
        <v>0</v>
      </c>
      <c r="X22" s="67">
        <f t="shared" si="27"/>
        <v>0</v>
      </c>
      <c r="Y22" s="67">
        <f t="shared" si="27"/>
        <v>0</v>
      </c>
      <c r="Z22" s="67">
        <f t="shared" si="27"/>
        <v>0</v>
      </c>
      <c r="AA22" s="67">
        <f t="shared" si="27"/>
        <v>0</v>
      </c>
      <c r="AB22" s="67">
        <f t="shared" si="27"/>
        <v>0</v>
      </c>
      <c r="AC22" s="67">
        <f t="shared" si="27"/>
        <v>0</v>
      </c>
      <c r="AD22" s="67">
        <f t="shared" si="27"/>
        <v>0</v>
      </c>
      <c r="AE22" s="67">
        <f t="shared" si="27"/>
        <v>0</v>
      </c>
      <c r="AF22" s="67">
        <f t="shared" si="27"/>
        <v>0</v>
      </c>
      <c r="AG22" s="67">
        <f t="shared" si="27"/>
        <v>0</v>
      </c>
      <c r="AH22" s="67">
        <f t="shared" si="27"/>
        <v>0</v>
      </c>
      <c r="AI22" s="67">
        <f t="shared" si="27"/>
        <v>0</v>
      </c>
      <c r="AJ22" s="67">
        <f t="shared" si="27"/>
        <v>0</v>
      </c>
      <c r="AK22" s="67">
        <f t="shared" si="27"/>
        <v>0</v>
      </c>
      <c r="AL22" s="67">
        <f t="shared" si="27"/>
        <v>0</v>
      </c>
      <c r="AM22" s="67">
        <f t="shared" si="27"/>
        <v>0</v>
      </c>
      <c r="AN22" s="67">
        <f t="shared" si="27"/>
        <v>0</v>
      </c>
      <c r="AO22" s="67">
        <f t="shared" si="27"/>
        <v>0</v>
      </c>
      <c r="AP22" s="67">
        <f t="shared" si="27"/>
        <v>0</v>
      </c>
      <c r="AQ22" s="67">
        <f t="shared" si="27"/>
        <v>0</v>
      </c>
      <c r="AR22" s="67">
        <f t="shared" si="27"/>
        <v>0</v>
      </c>
      <c r="AS22" s="67">
        <f t="shared" si="27"/>
        <v>0</v>
      </c>
      <c r="AT22" s="67">
        <f t="shared" si="27"/>
        <v>0</v>
      </c>
      <c r="AU22" s="67">
        <f t="shared" si="27"/>
        <v>0</v>
      </c>
      <c r="AV22" s="67">
        <f t="shared" si="27"/>
        <v>0</v>
      </c>
      <c r="AW22" s="69"/>
      <c r="AX22" s="70"/>
      <c r="AY22" s="70">
        <f>SUM(AY15:AY21)</f>
        <v>0</v>
      </c>
      <c r="BA22" s="71">
        <f>SUM(BA15:BA21)</f>
        <v>16862.460000000003</v>
      </c>
    </row>
    <row r="23" spans="1:55" x14ac:dyDescent="0.2">
      <c r="A23" s="72"/>
      <c r="B23" s="19"/>
      <c r="C23" s="3"/>
      <c r="F23" s="5"/>
      <c r="G23" s="5"/>
      <c r="H23" s="10"/>
      <c r="I23" s="10"/>
      <c r="J23" s="10"/>
      <c r="K23" s="10"/>
      <c r="L23" s="10"/>
      <c r="M23" s="5"/>
      <c r="N23" s="5"/>
      <c r="O23" s="5"/>
      <c r="P23" s="5"/>
    </row>
    <row r="24" spans="1:55" ht="15" x14ac:dyDescent="0.25">
      <c r="A24" s="72"/>
      <c r="B24" s="73"/>
      <c r="C24" s="74"/>
      <c r="D24" s="8"/>
      <c r="E24" s="8"/>
      <c r="F24" s="8"/>
      <c r="G24" s="8"/>
      <c r="H24" s="75"/>
      <c r="I24" s="75"/>
      <c r="J24" s="75"/>
      <c r="K24" s="75"/>
      <c r="L24" s="75"/>
      <c r="M24" s="8"/>
      <c r="N24" s="8"/>
      <c r="O24" s="8"/>
      <c r="P24" s="8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X24" s="8"/>
    </row>
    <row r="25" spans="1:55" ht="24.75" customHeight="1" x14ac:dyDescent="0.25">
      <c r="A25" s="77" t="s">
        <v>108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8">
        <f>AY22</f>
        <v>0</v>
      </c>
      <c r="BA25" s="71">
        <f>BA22</f>
        <v>16862.460000000003</v>
      </c>
    </row>
    <row r="26" spans="1:55" s="72" customFormat="1" ht="23.25" customHeight="1" x14ac:dyDescent="0.2">
      <c r="A26" s="77" t="s">
        <v>111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8">
        <f>AY25*1.095</f>
        <v>0</v>
      </c>
    </row>
    <row r="27" spans="1:55" ht="15" x14ac:dyDescent="0.25">
      <c r="A27" s="72"/>
      <c r="B27" s="73"/>
      <c r="C27" s="3"/>
      <c r="AY27" s="8"/>
    </row>
    <row r="28" spans="1:55" s="81" customFormat="1" ht="40.5" customHeight="1" x14ac:dyDescent="0.25">
      <c r="A28" s="79" t="s">
        <v>110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BA28" s="82"/>
    </row>
    <row r="29" spans="1:55" s="61" customFormat="1" ht="29.25" customHeight="1" x14ac:dyDescent="0.25">
      <c r="A29" s="83" t="s">
        <v>109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20"/>
      <c r="BA29" s="84"/>
      <c r="BB29" s="85"/>
      <c r="BC29" s="85"/>
    </row>
    <row r="30" spans="1:55" s="61" customFormat="1" ht="15" x14ac:dyDescent="0.25">
      <c r="A30" s="1" t="s">
        <v>31</v>
      </c>
      <c r="B30" s="1"/>
      <c r="C30" s="1"/>
      <c r="D30" s="3"/>
      <c r="E30" s="3"/>
      <c r="F30" s="3"/>
      <c r="G30" s="3"/>
      <c r="H30" s="4"/>
      <c r="I30" s="4"/>
      <c r="J30" s="4"/>
      <c r="K30" s="4"/>
      <c r="L30" s="4"/>
      <c r="M30" s="3"/>
      <c r="N30" s="3"/>
      <c r="O30" s="3"/>
      <c r="P30" s="3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3"/>
      <c r="AX30" s="8"/>
      <c r="AY30" s="3"/>
      <c r="AZ30" s="3"/>
      <c r="BA30" s="86"/>
    </row>
    <row r="31" spans="1:55" s="61" customFormat="1" ht="36" customHeight="1" x14ac:dyDescent="0.25">
      <c r="A31" s="87" t="s">
        <v>71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3"/>
      <c r="BA31" s="86"/>
    </row>
    <row r="32" spans="1:55" s="61" customFormat="1" ht="20.25" customHeight="1" x14ac:dyDescent="0.25">
      <c r="A32" s="87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3"/>
      <c r="BA32" s="86"/>
    </row>
    <row r="33" spans="1:53" s="61" customFormat="1" ht="15" x14ac:dyDescent="0.25">
      <c r="A33" s="1"/>
      <c r="B33" s="1"/>
      <c r="C33" s="1"/>
      <c r="D33" s="89"/>
      <c r="E33" s="89"/>
      <c r="F33" s="89"/>
      <c r="G33" s="89"/>
      <c r="H33" s="90"/>
      <c r="I33" s="90"/>
      <c r="J33" s="90"/>
      <c r="K33" s="90"/>
      <c r="L33" s="90"/>
      <c r="M33" s="89"/>
      <c r="N33" s="89"/>
      <c r="O33" s="89"/>
      <c r="P33" s="89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2"/>
      <c r="AX33" s="3"/>
      <c r="AY33" s="3"/>
      <c r="AZ33" s="93"/>
      <c r="BA33" s="86"/>
    </row>
    <row r="34" spans="1:53" s="61" customFormat="1" ht="29.25" x14ac:dyDescent="0.25">
      <c r="A34" s="1"/>
      <c r="B34" s="98" t="s">
        <v>7</v>
      </c>
      <c r="C34" s="1"/>
      <c r="D34" s="3"/>
      <c r="E34" s="3"/>
      <c r="F34" s="3"/>
      <c r="G34" s="3"/>
      <c r="H34" s="4"/>
      <c r="I34" s="4"/>
      <c r="J34" s="4"/>
      <c r="K34" s="4"/>
      <c r="L34" s="4"/>
      <c r="M34" s="3"/>
      <c r="N34" s="3"/>
      <c r="O34" s="3"/>
      <c r="P34" s="3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17" t="s">
        <v>8</v>
      </c>
      <c r="AX34" s="1"/>
      <c r="AY34" s="1"/>
      <c r="AZ34" s="1"/>
      <c r="BA34" s="86"/>
    </row>
    <row r="35" spans="1:53" s="61" customFormat="1" ht="15" x14ac:dyDescent="0.25">
      <c r="A35" s="1"/>
      <c r="B35" s="99" t="s">
        <v>15</v>
      </c>
      <c r="C35" s="94" t="s">
        <v>16</v>
      </c>
      <c r="D35" s="3"/>
      <c r="E35" s="3"/>
      <c r="F35" s="3"/>
      <c r="G35" s="3"/>
      <c r="H35" s="4"/>
      <c r="I35" s="4"/>
      <c r="J35" s="4"/>
      <c r="K35" s="4"/>
      <c r="L35" s="4"/>
      <c r="M35" s="3"/>
      <c r="N35" s="3"/>
      <c r="O35" s="3"/>
      <c r="P35" s="3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1" t="s">
        <v>9</v>
      </c>
      <c r="AX35" s="1"/>
      <c r="AY35" s="1"/>
      <c r="AZ35" s="1"/>
      <c r="BA35" s="86"/>
    </row>
    <row r="36" spans="1:53" ht="15" customHeight="1" x14ac:dyDescent="0.25">
      <c r="A36" s="72"/>
      <c r="B36" s="87"/>
      <c r="C36" s="87"/>
      <c r="D36" s="87"/>
      <c r="E36" s="87"/>
      <c r="F36" s="87"/>
      <c r="G36" s="87"/>
      <c r="H36" s="21"/>
      <c r="I36" s="21"/>
      <c r="J36" s="21"/>
      <c r="K36" s="21"/>
      <c r="L36" s="21"/>
      <c r="M36" s="19"/>
      <c r="N36" s="19"/>
      <c r="O36" s="19"/>
      <c r="P36" s="19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61"/>
      <c r="AX36" s="61"/>
      <c r="AY36" s="61"/>
    </row>
    <row r="46" spans="1:53" x14ac:dyDescent="0.2">
      <c r="B46" s="96"/>
    </row>
    <row r="47" spans="1:53" ht="15" customHeight="1" x14ac:dyDescent="0.2"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</row>
    <row r="48" spans="1:53" ht="15" customHeight="1" x14ac:dyDescent="0.2"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</row>
  </sheetData>
  <sheetProtection algorithmName="SHA-512" hashValue="WMCl/GnK2yBvNTCMMGHhzX28YrR+kpb0WBYv4ogeLgIKrFNLMUyja1NLNKz5jumw/gk3vk+qp1scJj0LItMguQ==" saltValue="rHtj6WvOPORe/TYl42Z+Dw==" spinCount="100000" sheet="1" objects="1" scenarios="1" selectLockedCells="1"/>
  <protectedRanges>
    <protectedRange sqref="C35" name="Obseg6_3_2_1"/>
    <protectedRange sqref="B35" name="Obseg5_3_2_2_1"/>
  </protectedRanges>
  <mergeCells count="9">
    <mergeCell ref="A32:AY32"/>
    <mergeCell ref="B36:G36"/>
    <mergeCell ref="B47:AY48"/>
    <mergeCell ref="A9:AX9"/>
    <mergeCell ref="A28:AY28"/>
    <mergeCell ref="A29:AY29"/>
    <mergeCell ref="A31:AY31"/>
    <mergeCell ref="A25:AX25"/>
    <mergeCell ref="A26:AX26"/>
  </mergeCells>
  <pageMargins left="0.7" right="0.7" top="0.75" bottom="0.75" header="0.3" footer="0.3"/>
  <pageSetup paperSize="9" scale="73" orientation="portrait" r:id="rId1"/>
  <headerFooter>
    <oddHeader>&amp;CJN - Izvajanje zimske službe v občini Radovljica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1EF79-1BB2-4842-A015-C418CB76154D}">
  <sheetPr>
    <pageSetUpPr fitToPage="1"/>
  </sheetPr>
  <dimension ref="A1:BC48"/>
  <sheetViews>
    <sheetView showGridLines="0" tabSelected="1" topLeftCell="A14" zoomScale="90" zoomScaleNormal="90" zoomScalePageLayoutView="50" workbookViewId="0">
      <selection activeCell="B35" sqref="B35"/>
    </sheetView>
  </sheetViews>
  <sheetFormatPr defaultRowHeight="14.25" x14ac:dyDescent="0.2"/>
  <cols>
    <col min="1" max="1" width="3.5703125" style="1" customWidth="1"/>
    <col min="2" max="2" width="41.28515625" style="1" customWidth="1"/>
    <col min="3" max="3" width="9.140625" style="1"/>
    <col min="4" max="4" width="19.7109375" style="3" hidden="1" customWidth="1"/>
    <col min="5" max="5" width="19.7109375" style="3" customWidth="1"/>
    <col min="6" max="6" width="14.28515625" style="3" hidden="1" customWidth="1"/>
    <col min="7" max="7" width="17.7109375" style="3" hidden="1" customWidth="1"/>
    <col min="8" max="12" width="17.7109375" style="4" hidden="1" customWidth="1"/>
    <col min="13" max="16" width="17.7109375" style="3" hidden="1" customWidth="1"/>
    <col min="17" max="48" width="17.7109375" style="5" hidden="1" customWidth="1"/>
    <col min="49" max="49" width="16.7109375" style="3" customWidth="1"/>
    <col min="50" max="50" width="15.5703125" style="3" customWidth="1"/>
    <col min="51" max="51" width="18.28515625" style="3" customWidth="1"/>
    <col min="52" max="52" width="9.140625" style="1"/>
    <col min="53" max="53" width="13.42578125" style="3" hidden="1" customWidth="1"/>
    <col min="54" max="54" width="0" style="1" hidden="1" customWidth="1"/>
    <col min="55" max="16384" width="9.140625" style="1"/>
  </cols>
  <sheetData>
    <row r="1" spans="1:54" x14ac:dyDescent="0.2">
      <c r="C1" s="2"/>
      <c r="AW1" s="5"/>
      <c r="AY1" s="3" t="s">
        <v>78</v>
      </c>
      <c r="AZ1" s="2"/>
      <c r="BA1" s="6"/>
    </row>
    <row r="2" spans="1:54" x14ac:dyDescent="0.2">
      <c r="C2" s="2"/>
      <c r="AW2" s="5"/>
      <c r="AZ2" s="2"/>
      <c r="BA2" s="6"/>
    </row>
    <row r="3" spans="1:54" ht="15" x14ac:dyDescent="0.25">
      <c r="A3" s="7"/>
      <c r="B3" s="7" t="s">
        <v>10</v>
      </c>
      <c r="C3" s="2"/>
      <c r="AW3" s="8" t="s">
        <v>11</v>
      </c>
      <c r="AX3" s="8"/>
      <c r="AZ3" s="2"/>
      <c r="BA3" s="6"/>
    </row>
    <row r="4" spans="1:54" ht="19.5" customHeight="1" x14ac:dyDescent="0.2">
      <c r="B4" s="101"/>
      <c r="C4" s="2"/>
      <c r="AW4" s="3" t="s">
        <v>12</v>
      </c>
      <c r="AZ4" s="2"/>
      <c r="BA4" s="6"/>
    </row>
    <row r="5" spans="1:54" ht="25.5" customHeight="1" x14ac:dyDescent="0.2">
      <c r="B5" s="101"/>
      <c r="C5" s="2"/>
      <c r="AW5" s="3" t="s">
        <v>13</v>
      </c>
      <c r="AZ5" s="2"/>
      <c r="BA5" s="6"/>
    </row>
    <row r="6" spans="1:54" ht="25.5" customHeight="1" x14ac:dyDescent="0.2">
      <c r="B6" s="101"/>
      <c r="C6" s="2"/>
      <c r="AW6" s="3" t="s">
        <v>14</v>
      </c>
      <c r="AZ6" s="2"/>
      <c r="BA6" s="6"/>
    </row>
    <row r="7" spans="1:54" x14ac:dyDescent="0.2">
      <c r="C7" s="2"/>
      <c r="AZ7" s="2"/>
      <c r="BA7" s="6"/>
    </row>
    <row r="8" spans="1:54" ht="15" x14ac:dyDescent="0.25">
      <c r="A8" s="7"/>
      <c r="B8" s="2"/>
      <c r="D8" s="5"/>
      <c r="E8" s="5"/>
      <c r="F8" s="5"/>
      <c r="G8" s="5"/>
      <c r="H8" s="10"/>
      <c r="I8" s="10"/>
      <c r="J8" s="10"/>
      <c r="K8" s="10"/>
      <c r="L8" s="10"/>
      <c r="M8" s="5"/>
      <c r="N8" s="5"/>
      <c r="O8" s="5"/>
      <c r="P8" s="5"/>
      <c r="AY8" s="6"/>
      <c r="BA8" s="6"/>
    </row>
    <row r="9" spans="1:54" ht="27.75" customHeight="1" x14ac:dyDescent="0.25">
      <c r="A9" s="11" t="s">
        <v>79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03"/>
      <c r="BA9" s="6"/>
    </row>
    <row r="10" spans="1:54" ht="15" x14ac:dyDescent="0.25">
      <c r="A10" s="7"/>
      <c r="B10" s="2"/>
      <c r="D10" s="5"/>
      <c r="E10" s="5"/>
      <c r="F10" s="5"/>
      <c r="G10" s="5"/>
      <c r="H10" s="10"/>
      <c r="I10" s="10"/>
      <c r="J10" s="10"/>
      <c r="K10" s="10"/>
      <c r="L10" s="10"/>
      <c r="M10" s="5"/>
      <c r="N10" s="5"/>
      <c r="O10" s="5"/>
      <c r="P10" s="5"/>
      <c r="AY10" s="6"/>
      <c r="BA10" s="6"/>
    </row>
    <row r="11" spans="1:54" x14ac:dyDescent="0.2">
      <c r="A11" s="13" t="s">
        <v>19</v>
      </c>
      <c r="B11" s="14"/>
      <c r="C11" s="9"/>
      <c r="D11" s="15"/>
      <c r="E11" s="15"/>
      <c r="F11" s="15"/>
      <c r="G11" s="15"/>
      <c r="H11" s="16"/>
      <c r="I11" s="16"/>
      <c r="J11" s="16"/>
      <c r="K11" s="16"/>
      <c r="L11" s="16"/>
      <c r="M11" s="15"/>
      <c r="N11" s="15"/>
      <c r="O11" s="15"/>
      <c r="P11" s="15"/>
      <c r="AW11" s="15"/>
      <c r="AX11" s="15"/>
      <c r="AY11" s="12"/>
      <c r="BA11" s="6"/>
    </row>
    <row r="12" spans="1:54" x14ac:dyDescent="0.2">
      <c r="A12" s="17"/>
    </row>
    <row r="13" spans="1:54" ht="15" thickBot="1" x14ac:dyDescent="0.25">
      <c r="A13" s="18"/>
      <c r="B13" s="19"/>
      <c r="C13" s="20"/>
      <c r="D13" s="20"/>
      <c r="E13" s="20"/>
      <c r="F13" s="20"/>
      <c r="G13" s="20"/>
      <c r="H13" s="21"/>
      <c r="I13" s="21"/>
      <c r="J13" s="21"/>
      <c r="K13" s="21"/>
      <c r="L13" s="21"/>
      <c r="M13" s="20"/>
      <c r="N13" s="20"/>
      <c r="O13" s="20"/>
      <c r="P13" s="20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0"/>
      <c r="AX13" s="20"/>
      <c r="AY13" s="20"/>
    </row>
    <row r="14" spans="1:54" s="17" customFormat="1" ht="45.75" thickBot="1" x14ac:dyDescent="0.3">
      <c r="A14" s="117"/>
      <c r="B14" s="118" t="s">
        <v>6</v>
      </c>
      <c r="C14" s="25" t="s">
        <v>3</v>
      </c>
      <c r="D14" s="26" t="s">
        <v>103</v>
      </c>
      <c r="E14" s="26" t="s">
        <v>17</v>
      </c>
      <c r="F14" s="26" t="s">
        <v>26</v>
      </c>
      <c r="G14" s="26" t="s">
        <v>20</v>
      </c>
      <c r="H14" s="27" t="s">
        <v>28</v>
      </c>
      <c r="I14" s="27" t="s">
        <v>27</v>
      </c>
      <c r="J14" s="27" t="s">
        <v>29</v>
      </c>
      <c r="K14" s="27" t="s">
        <v>99</v>
      </c>
      <c r="L14" s="27" t="s">
        <v>30</v>
      </c>
      <c r="M14" s="28" t="s">
        <v>21</v>
      </c>
      <c r="N14" s="28" t="s">
        <v>22</v>
      </c>
      <c r="O14" s="28" t="s">
        <v>23</v>
      </c>
      <c r="P14" s="28" t="s">
        <v>24</v>
      </c>
      <c r="Q14" s="29" t="s">
        <v>32</v>
      </c>
      <c r="R14" s="29" t="s">
        <v>33</v>
      </c>
      <c r="S14" s="29" t="s">
        <v>34</v>
      </c>
      <c r="T14" s="29" t="s">
        <v>35</v>
      </c>
      <c r="U14" s="29" t="s">
        <v>36</v>
      </c>
      <c r="V14" s="29" t="s">
        <v>37</v>
      </c>
      <c r="W14" s="29" t="s">
        <v>38</v>
      </c>
      <c r="X14" s="29" t="s">
        <v>39</v>
      </c>
      <c r="Y14" s="29" t="s">
        <v>40</v>
      </c>
      <c r="Z14" s="29" t="s">
        <v>41</v>
      </c>
      <c r="AA14" s="29" t="s">
        <v>42</v>
      </c>
      <c r="AB14" s="29" t="s">
        <v>43</v>
      </c>
      <c r="AC14" s="29" t="s">
        <v>44</v>
      </c>
      <c r="AD14" s="29" t="s">
        <v>45</v>
      </c>
      <c r="AE14" s="29" t="s">
        <v>46</v>
      </c>
      <c r="AF14" s="29" t="s">
        <v>47</v>
      </c>
      <c r="AG14" s="29" t="s">
        <v>48</v>
      </c>
      <c r="AH14" s="29" t="s">
        <v>49</v>
      </c>
      <c r="AI14" s="29" t="s">
        <v>50</v>
      </c>
      <c r="AJ14" s="29" t="s">
        <v>51</v>
      </c>
      <c r="AK14" s="29" t="s">
        <v>52</v>
      </c>
      <c r="AL14" s="29" t="s">
        <v>53</v>
      </c>
      <c r="AM14" s="29" t="s">
        <v>54</v>
      </c>
      <c r="AN14" s="29" t="s">
        <v>55</v>
      </c>
      <c r="AO14" s="29" t="s">
        <v>56</v>
      </c>
      <c r="AP14" s="29" t="s">
        <v>57</v>
      </c>
      <c r="AQ14" s="29" t="s">
        <v>58</v>
      </c>
      <c r="AR14" s="29" t="s">
        <v>59</v>
      </c>
      <c r="AS14" s="29" t="s">
        <v>60</v>
      </c>
      <c r="AT14" s="29" t="s">
        <v>61</v>
      </c>
      <c r="AU14" s="29" t="s">
        <v>62</v>
      </c>
      <c r="AV14" s="29" t="s">
        <v>4</v>
      </c>
      <c r="AW14" s="30" t="s">
        <v>92</v>
      </c>
      <c r="AX14" s="31" t="s">
        <v>2</v>
      </c>
      <c r="AY14" s="32" t="s">
        <v>0</v>
      </c>
      <c r="BA14" s="119" t="s">
        <v>63</v>
      </c>
    </row>
    <row r="15" spans="1:54" s="61" customFormat="1" ht="28.5" x14ac:dyDescent="0.25">
      <c r="A15" s="128" t="s">
        <v>64</v>
      </c>
      <c r="B15" s="35" t="s">
        <v>75</v>
      </c>
      <c r="C15" s="36" t="s">
        <v>1</v>
      </c>
      <c r="D15" s="36">
        <v>45.39</v>
      </c>
      <c r="E15" s="36">
        <f>O15</f>
        <v>43.207870422535215</v>
      </c>
      <c r="F15" s="36">
        <f>D15/3*2</f>
        <v>30.26</v>
      </c>
      <c r="G15" s="36">
        <f>D15/3</f>
        <v>15.13</v>
      </c>
      <c r="H15" s="107">
        <v>1.7749999999999999</v>
      </c>
      <c r="I15" s="107">
        <v>1.7749999999999999</v>
      </c>
      <c r="J15" s="107">
        <v>1.5409999999999999</v>
      </c>
      <c r="K15" s="107">
        <v>1.5189999999999999</v>
      </c>
      <c r="L15" s="107">
        <v>1.5409999999999999</v>
      </c>
      <c r="M15" s="108">
        <f>(I15/H15)*G15+F15</f>
        <v>45.39</v>
      </c>
      <c r="N15" s="108">
        <f>(J15/H15)*G15+F15</f>
        <v>43.395397183098595</v>
      </c>
      <c r="O15" s="108">
        <f>(K15/H15)*G15+F15</f>
        <v>43.207870422535215</v>
      </c>
      <c r="P15" s="108">
        <f>(L15/H15)*G15+F15</f>
        <v>43.395397183098595</v>
      </c>
      <c r="Q15" s="108"/>
      <c r="R15" s="108">
        <f t="shared" ref="R15:R21" si="0">N15*Q15</f>
        <v>0</v>
      </c>
      <c r="S15" s="108"/>
      <c r="T15" s="108">
        <f t="shared" ref="T15:T21" si="1">N15*S15</f>
        <v>0</v>
      </c>
      <c r="U15" s="108"/>
      <c r="V15" s="108">
        <f t="shared" ref="V15:V21" si="2">N15*U15</f>
        <v>0</v>
      </c>
      <c r="W15" s="108"/>
      <c r="X15" s="108">
        <f t="shared" ref="X15:X21" si="3">N15*W15</f>
        <v>0</v>
      </c>
      <c r="Y15" s="108"/>
      <c r="Z15" s="108">
        <f t="shared" ref="Z15:Z21" si="4">N15*Y15</f>
        <v>0</v>
      </c>
      <c r="AA15" s="108"/>
      <c r="AB15" s="108">
        <f t="shared" ref="AB15:AB21" si="5">O15*AA15</f>
        <v>0</v>
      </c>
      <c r="AC15" s="108"/>
      <c r="AD15" s="108">
        <f t="shared" ref="AD15:AD21" si="6">O15*AC15</f>
        <v>0</v>
      </c>
      <c r="AE15" s="108"/>
      <c r="AF15" s="108">
        <f t="shared" ref="AF15:AF21" si="7">O15*AE15</f>
        <v>0</v>
      </c>
      <c r="AG15" s="108"/>
      <c r="AH15" s="108">
        <f t="shared" ref="AH15:AH21" si="8">O15*AG15</f>
        <v>0</v>
      </c>
      <c r="AI15" s="108"/>
      <c r="AJ15" s="108">
        <f t="shared" ref="AJ15:AJ21" si="9">O15*AI15</f>
        <v>0</v>
      </c>
      <c r="AK15" s="108"/>
      <c r="AL15" s="108">
        <f t="shared" ref="AL15:AL21" si="10">P15*AK15</f>
        <v>0</v>
      </c>
      <c r="AM15" s="108"/>
      <c r="AN15" s="108">
        <f t="shared" ref="AN15:AN21" si="11">P15*AM15</f>
        <v>0</v>
      </c>
      <c r="AO15" s="108"/>
      <c r="AP15" s="108">
        <f t="shared" ref="AP15:AP21" si="12">P15*AO15</f>
        <v>0</v>
      </c>
      <c r="AQ15" s="108"/>
      <c r="AR15" s="108">
        <f t="shared" ref="AR15:AR21" si="13">P15*AQ15</f>
        <v>0</v>
      </c>
      <c r="AS15" s="108"/>
      <c r="AT15" s="108">
        <f t="shared" ref="AT15:AT21" si="14">P15*AS15</f>
        <v>0</v>
      </c>
      <c r="AU15" s="108">
        <f>Q15+S15+U15+W15+Y15+AA15+AC15+AE15+AG15+AI15+AK15+AM15+AO15+AQ15+AS15</f>
        <v>0</v>
      </c>
      <c r="AV15" s="108">
        <f>R15+T15+V15+X15+Z15+AB15+AD15+AF15+AH15+AJ15+AL15+AN15+AP15+AR15+AT15</f>
        <v>0</v>
      </c>
      <c r="AW15" s="42">
        <v>60</v>
      </c>
      <c r="AX15" s="100"/>
      <c r="AY15" s="44">
        <f t="shared" ref="AY15:AY21" si="15">AW15*AX15</f>
        <v>0</v>
      </c>
      <c r="BA15" s="36">
        <f t="shared" ref="BA15:BA21" si="16">D15*AW15</f>
        <v>2723.4</v>
      </c>
      <c r="BB15" s="62">
        <f>AW15+AW16+AW17</f>
        <v>130</v>
      </c>
    </row>
    <row r="16" spans="1:54" s="61" customFormat="1" ht="28.5" x14ac:dyDescent="0.25">
      <c r="A16" s="128" t="s">
        <v>65</v>
      </c>
      <c r="B16" s="35" t="s">
        <v>76</v>
      </c>
      <c r="C16" s="36" t="s">
        <v>1</v>
      </c>
      <c r="D16" s="36">
        <v>49.98</v>
      </c>
      <c r="E16" s="36">
        <f t="shared" ref="E16:E21" si="17">O16</f>
        <v>47.577205633802819</v>
      </c>
      <c r="F16" s="36">
        <f t="shared" ref="F16:F18" si="18">D16/3*2</f>
        <v>33.32</v>
      </c>
      <c r="G16" s="36">
        <f t="shared" ref="G16:G18" si="19">D16/3</f>
        <v>16.66</v>
      </c>
      <c r="H16" s="107">
        <v>1.7749999999999999</v>
      </c>
      <c r="I16" s="107">
        <v>1.7749999999999999</v>
      </c>
      <c r="J16" s="107">
        <v>1.5409999999999999</v>
      </c>
      <c r="K16" s="107">
        <v>1.5189999999999999</v>
      </c>
      <c r="L16" s="107">
        <v>1.5409999999999999</v>
      </c>
      <c r="M16" s="108">
        <f t="shared" ref="M16:M18" si="20">(I16/H16)*G16+F16</f>
        <v>49.980000000000004</v>
      </c>
      <c r="N16" s="108">
        <f t="shared" ref="N16:N18" si="21">(J16/H16)*G16+F16</f>
        <v>47.783695774647889</v>
      </c>
      <c r="O16" s="108">
        <f t="shared" ref="O16:O18" si="22">(K16/H16)*G16+F16</f>
        <v>47.577205633802819</v>
      </c>
      <c r="P16" s="108">
        <f t="shared" ref="P16:P18" si="23">(L16/H16)*G16+F16</f>
        <v>47.783695774647889</v>
      </c>
      <c r="Q16" s="108"/>
      <c r="R16" s="108">
        <f t="shared" si="0"/>
        <v>0</v>
      </c>
      <c r="S16" s="108"/>
      <c r="T16" s="108">
        <f t="shared" si="1"/>
        <v>0</v>
      </c>
      <c r="U16" s="108"/>
      <c r="V16" s="108">
        <f t="shared" si="2"/>
        <v>0</v>
      </c>
      <c r="W16" s="108"/>
      <c r="X16" s="108">
        <f t="shared" si="3"/>
        <v>0</v>
      </c>
      <c r="Y16" s="108"/>
      <c r="Z16" s="108">
        <f t="shared" si="4"/>
        <v>0</v>
      </c>
      <c r="AA16" s="108"/>
      <c r="AB16" s="108">
        <f t="shared" si="5"/>
        <v>0</v>
      </c>
      <c r="AC16" s="108"/>
      <c r="AD16" s="108">
        <f t="shared" si="6"/>
        <v>0</v>
      </c>
      <c r="AE16" s="108"/>
      <c r="AF16" s="108">
        <f t="shared" si="7"/>
        <v>0</v>
      </c>
      <c r="AG16" s="108"/>
      <c r="AH16" s="108">
        <f t="shared" si="8"/>
        <v>0</v>
      </c>
      <c r="AI16" s="108"/>
      <c r="AJ16" s="108">
        <f t="shared" si="9"/>
        <v>0</v>
      </c>
      <c r="AK16" s="108"/>
      <c r="AL16" s="108">
        <f t="shared" si="10"/>
        <v>0</v>
      </c>
      <c r="AM16" s="108"/>
      <c r="AN16" s="108">
        <f t="shared" si="11"/>
        <v>0</v>
      </c>
      <c r="AO16" s="108"/>
      <c r="AP16" s="108">
        <f t="shared" si="12"/>
        <v>0</v>
      </c>
      <c r="AQ16" s="108"/>
      <c r="AR16" s="108">
        <f t="shared" si="13"/>
        <v>0</v>
      </c>
      <c r="AS16" s="108"/>
      <c r="AT16" s="108">
        <f t="shared" si="14"/>
        <v>0</v>
      </c>
      <c r="AU16" s="108">
        <f>Q16+S16+U16+W16+Y16+AA16+AC16+AE16+AG16+AI16+AK16+AM16+AO16+AQ16+AS16</f>
        <v>0</v>
      </c>
      <c r="AV16" s="108">
        <f t="shared" ref="AV16:AV21" si="24">R16+T16+V16+X16+Z16+AB16+AD16+AF16+AH16+AJ16+AL16+AN16+AP16+AR16+AT16</f>
        <v>0</v>
      </c>
      <c r="AW16" s="42">
        <v>20</v>
      </c>
      <c r="AX16" s="100"/>
      <c r="AY16" s="44">
        <f t="shared" si="15"/>
        <v>0</v>
      </c>
      <c r="BA16" s="36">
        <f t="shared" si="16"/>
        <v>999.59999999999991</v>
      </c>
      <c r="BB16" s="62"/>
    </row>
    <row r="17" spans="1:55" s="61" customFormat="1" ht="28.5" x14ac:dyDescent="0.25">
      <c r="A17" s="128" t="s">
        <v>66</v>
      </c>
      <c r="B17" s="35" t="s">
        <v>77</v>
      </c>
      <c r="C17" s="36" t="s">
        <v>1</v>
      </c>
      <c r="D17" s="36">
        <v>54.57</v>
      </c>
      <c r="E17" s="36">
        <f t="shared" si="17"/>
        <v>51.94654084507043</v>
      </c>
      <c r="F17" s="36">
        <f t="shared" si="18"/>
        <v>36.380000000000003</v>
      </c>
      <c r="G17" s="36">
        <f t="shared" si="19"/>
        <v>18.190000000000001</v>
      </c>
      <c r="H17" s="107">
        <v>1.7749999999999999</v>
      </c>
      <c r="I17" s="107">
        <v>1.7749999999999999</v>
      </c>
      <c r="J17" s="107">
        <v>1.5409999999999999</v>
      </c>
      <c r="K17" s="107">
        <v>1.5189999999999999</v>
      </c>
      <c r="L17" s="107">
        <v>1.5409999999999999</v>
      </c>
      <c r="M17" s="108">
        <f t="shared" si="20"/>
        <v>54.570000000000007</v>
      </c>
      <c r="N17" s="108">
        <f t="shared" si="21"/>
        <v>52.17199436619719</v>
      </c>
      <c r="O17" s="108">
        <f t="shared" si="22"/>
        <v>51.94654084507043</v>
      </c>
      <c r="P17" s="108">
        <f t="shared" si="23"/>
        <v>52.17199436619719</v>
      </c>
      <c r="Q17" s="108"/>
      <c r="R17" s="108">
        <f t="shared" si="0"/>
        <v>0</v>
      </c>
      <c r="S17" s="108"/>
      <c r="T17" s="108">
        <f t="shared" si="1"/>
        <v>0</v>
      </c>
      <c r="U17" s="108"/>
      <c r="V17" s="108">
        <f t="shared" si="2"/>
        <v>0</v>
      </c>
      <c r="W17" s="108"/>
      <c r="X17" s="108">
        <f t="shared" si="3"/>
        <v>0</v>
      </c>
      <c r="Y17" s="108"/>
      <c r="Z17" s="108">
        <f t="shared" si="4"/>
        <v>0</v>
      </c>
      <c r="AA17" s="108"/>
      <c r="AB17" s="108">
        <f t="shared" si="5"/>
        <v>0</v>
      </c>
      <c r="AC17" s="108"/>
      <c r="AD17" s="108">
        <f t="shared" si="6"/>
        <v>0</v>
      </c>
      <c r="AE17" s="108"/>
      <c r="AF17" s="108">
        <f t="shared" si="7"/>
        <v>0</v>
      </c>
      <c r="AG17" s="108"/>
      <c r="AH17" s="108">
        <f t="shared" si="8"/>
        <v>0</v>
      </c>
      <c r="AI17" s="108"/>
      <c r="AJ17" s="108">
        <f t="shared" si="9"/>
        <v>0</v>
      </c>
      <c r="AK17" s="108"/>
      <c r="AL17" s="108">
        <f t="shared" si="10"/>
        <v>0</v>
      </c>
      <c r="AM17" s="108"/>
      <c r="AN17" s="108">
        <f t="shared" si="11"/>
        <v>0</v>
      </c>
      <c r="AO17" s="108"/>
      <c r="AP17" s="108">
        <f t="shared" si="12"/>
        <v>0</v>
      </c>
      <c r="AQ17" s="108"/>
      <c r="AR17" s="108">
        <f t="shared" si="13"/>
        <v>0</v>
      </c>
      <c r="AS17" s="108"/>
      <c r="AT17" s="108">
        <f t="shared" si="14"/>
        <v>0</v>
      </c>
      <c r="AU17" s="108">
        <f>Q17+S17+U17+W17+Y17+AA17+AC17+AE17+AG17+AI17+AK17+AM17+AO17+AQ17+AS17</f>
        <v>0</v>
      </c>
      <c r="AV17" s="108">
        <f t="shared" si="24"/>
        <v>0</v>
      </c>
      <c r="AW17" s="42">
        <v>50</v>
      </c>
      <c r="AX17" s="100"/>
      <c r="AY17" s="44">
        <f t="shared" si="15"/>
        <v>0</v>
      </c>
      <c r="BA17" s="36">
        <f t="shared" si="16"/>
        <v>2728.5</v>
      </c>
      <c r="BB17" s="62"/>
    </row>
    <row r="18" spans="1:55" s="61" customFormat="1" ht="15" x14ac:dyDescent="0.25">
      <c r="A18" s="128" t="s">
        <v>91</v>
      </c>
      <c r="B18" s="109" t="s">
        <v>113</v>
      </c>
      <c r="C18" s="36" t="s">
        <v>1</v>
      </c>
      <c r="D18" s="36">
        <v>50.94</v>
      </c>
      <c r="E18" s="36">
        <f t="shared" si="17"/>
        <v>48.491053521126759</v>
      </c>
      <c r="F18" s="36">
        <f t="shared" si="18"/>
        <v>33.96</v>
      </c>
      <c r="G18" s="36">
        <f t="shared" si="19"/>
        <v>16.98</v>
      </c>
      <c r="H18" s="107">
        <v>1.7749999999999999</v>
      </c>
      <c r="I18" s="107">
        <v>1.7749999999999999</v>
      </c>
      <c r="J18" s="107">
        <v>1.5409999999999999</v>
      </c>
      <c r="K18" s="107">
        <v>1.5189999999999999</v>
      </c>
      <c r="L18" s="107">
        <v>1.5409999999999999</v>
      </c>
      <c r="M18" s="108">
        <f t="shared" si="20"/>
        <v>50.94</v>
      </c>
      <c r="N18" s="108">
        <f t="shared" si="21"/>
        <v>48.701509859154932</v>
      </c>
      <c r="O18" s="108">
        <f t="shared" si="22"/>
        <v>48.491053521126759</v>
      </c>
      <c r="P18" s="108">
        <f t="shared" si="23"/>
        <v>48.701509859154932</v>
      </c>
      <c r="Q18" s="108"/>
      <c r="R18" s="108">
        <f t="shared" si="0"/>
        <v>0</v>
      </c>
      <c r="S18" s="108"/>
      <c r="T18" s="108">
        <f t="shared" si="1"/>
        <v>0</v>
      </c>
      <c r="U18" s="108"/>
      <c r="V18" s="108">
        <f t="shared" si="2"/>
        <v>0</v>
      </c>
      <c r="W18" s="108"/>
      <c r="X18" s="108">
        <f t="shared" si="3"/>
        <v>0</v>
      </c>
      <c r="Y18" s="108"/>
      <c r="Z18" s="108">
        <f t="shared" si="4"/>
        <v>0</v>
      </c>
      <c r="AA18" s="108"/>
      <c r="AB18" s="108">
        <f t="shared" si="5"/>
        <v>0</v>
      </c>
      <c r="AC18" s="108"/>
      <c r="AD18" s="108">
        <f t="shared" si="6"/>
        <v>0</v>
      </c>
      <c r="AE18" s="108"/>
      <c r="AF18" s="108">
        <f t="shared" si="7"/>
        <v>0</v>
      </c>
      <c r="AG18" s="108"/>
      <c r="AH18" s="108">
        <f t="shared" si="8"/>
        <v>0</v>
      </c>
      <c r="AI18" s="108"/>
      <c r="AJ18" s="108">
        <f t="shared" si="9"/>
        <v>0</v>
      </c>
      <c r="AK18" s="108"/>
      <c r="AL18" s="108">
        <f t="shared" si="10"/>
        <v>0</v>
      </c>
      <c r="AM18" s="108"/>
      <c r="AN18" s="108">
        <f t="shared" si="11"/>
        <v>0</v>
      </c>
      <c r="AO18" s="108"/>
      <c r="AP18" s="108">
        <f t="shared" si="12"/>
        <v>0</v>
      </c>
      <c r="AQ18" s="108"/>
      <c r="AR18" s="108">
        <f t="shared" si="13"/>
        <v>0</v>
      </c>
      <c r="AS18" s="108"/>
      <c r="AT18" s="108">
        <f t="shared" si="14"/>
        <v>0</v>
      </c>
      <c r="AU18" s="108">
        <f t="shared" ref="AU18:AU21" si="25">Q18+S18+U18+W18+Y18+AA18+AC18+AE18+AG18+AI18+AK18+AM18+AO18+AQ18+AS18</f>
        <v>0</v>
      </c>
      <c r="AV18" s="108">
        <f t="shared" si="24"/>
        <v>0</v>
      </c>
      <c r="AW18" s="42">
        <v>20</v>
      </c>
      <c r="AX18" s="100"/>
      <c r="AY18" s="44">
        <f t="shared" si="15"/>
        <v>0</v>
      </c>
      <c r="BA18" s="36">
        <f t="shared" si="16"/>
        <v>1018.8</v>
      </c>
      <c r="BB18" s="62"/>
    </row>
    <row r="19" spans="1:55" ht="92.25" customHeight="1" x14ac:dyDescent="0.25">
      <c r="A19" s="128" t="s">
        <v>67</v>
      </c>
      <c r="B19" s="35" t="s">
        <v>94</v>
      </c>
      <c r="C19" s="36"/>
      <c r="D19" s="108">
        <f>D17*9</f>
        <v>491.13</v>
      </c>
      <c r="E19" s="36">
        <f t="shared" si="17"/>
        <v>467.51886760563389</v>
      </c>
      <c r="F19" s="110"/>
      <c r="G19" s="110"/>
      <c r="H19" s="111"/>
      <c r="I19" s="111"/>
      <c r="J19" s="111"/>
      <c r="K19" s="111"/>
      <c r="L19" s="111"/>
      <c r="M19" s="112">
        <f>M17*9</f>
        <v>491.13000000000005</v>
      </c>
      <c r="N19" s="112">
        <f t="shared" ref="N19:P19" si="26">N17*9</f>
        <v>469.54794929577469</v>
      </c>
      <c r="O19" s="112">
        <f t="shared" si="26"/>
        <v>467.51886760563389</v>
      </c>
      <c r="P19" s="112">
        <f t="shared" si="26"/>
        <v>469.54794929577469</v>
      </c>
      <c r="Q19" s="112"/>
      <c r="R19" s="108">
        <f t="shared" si="0"/>
        <v>0</v>
      </c>
      <c r="S19" s="112"/>
      <c r="T19" s="108">
        <f t="shared" si="1"/>
        <v>0</v>
      </c>
      <c r="U19" s="112"/>
      <c r="V19" s="108">
        <f t="shared" si="2"/>
        <v>0</v>
      </c>
      <c r="W19" s="112"/>
      <c r="X19" s="108">
        <f t="shared" si="3"/>
        <v>0</v>
      </c>
      <c r="Y19" s="112"/>
      <c r="Z19" s="108">
        <f t="shared" si="4"/>
        <v>0</v>
      </c>
      <c r="AA19" s="112"/>
      <c r="AB19" s="108">
        <f t="shared" si="5"/>
        <v>0</v>
      </c>
      <c r="AC19" s="112"/>
      <c r="AD19" s="108">
        <f t="shared" si="6"/>
        <v>0</v>
      </c>
      <c r="AE19" s="112"/>
      <c r="AF19" s="108">
        <f t="shared" si="7"/>
        <v>0</v>
      </c>
      <c r="AG19" s="112"/>
      <c r="AH19" s="108">
        <f t="shared" si="8"/>
        <v>0</v>
      </c>
      <c r="AI19" s="112"/>
      <c r="AJ19" s="108">
        <f t="shared" si="9"/>
        <v>0</v>
      </c>
      <c r="AK19" s="112"/>
      <c r="AL19" s="108">
        <f t="shared" si="10"/>
        <v>0</v>
      </c>
      <c r="AM19" s="112"/>
      <c r="AN19" s="108">
        <f t="shared" si="11"/>
        <v>0</v>
      </c>
      <c r="AO19" s="112"/>
      <c r="AP19" s="108">
        <f t="shared" si="12"/>
        <v>0</v>
      </c>
      <c r="AQ19" s="112"/>
      <c r="AR19" s="108">
        <f t="shared" si="13"/>
        <v>0</v>
      </c>
      <c r="AS19" s="112"/>
      <c r="AT19" s="108">
        <f t="shared" si="14"/>
        <v>0</v>
      </c>
      <c r="AU19" s="108">
        <f t="shared" si="25"/>
        <v>0</v>
      </c>
      <c r="AV19" s="108">
        <f t="shared" si="24"/>
        <v>0</v>
      </c>
      <c r="AW19" s="42">
        <v>2</v>
      </c>
      <c r="AX19" s="100"/>
      <c r="AY19" s="44">
        <f t="shared" si="15"/>
        <v>0</v>
      </c>
      <c r="BA19" s="36">
        <f t="shared" si="16"/>
        <v>982.26</v>
      </c>
    </row>
    <row r="20" spans="1:55" ht="15" x14ac:dyDescent="0.25">
      <c r="A20" s="128" t="s">
        <v>68</v>
      </c>
      <c r="B20" s="35" t="s">
        <v>25</v>
      </c>
      <c r="C20" s="36" t="s">
        <v>5</v>
      </c>
      <c r="D20" s="36">
        <v>25.97</v>
      </c>
      <c r="E20" s="36">
        <f t="shared" si="17"/>
        <v>25.97</v>
      </c>
      <c r="F20" s="36">
        <f>D20</f>
        <v>25.97</v>
      </c>
      <c r="G20" s="36">
        <v>0</v>
      </c>
      <c r="H20" s="113"/>
      <c r="I20" s="113"/>
      <c r="J20" s="113"/>
      <c r="K20" s="113"/>
      <c r="L20" s="113"/>
      <c r="M20" s="36">
        <f>F20+G20</f>
        <v>25.97</v>
      </c>
      <c r="N20" s="36">
        <f>F20+G20</f>
        <v>25.97</v>
      </c>
      <c r="O20" s="36">
        <f>F20+G20</f>
        <v>25.97</v>
      </c>
      <c r="P20" s="36">
        <f>F20+G20</f>
        <v>25.97</v>
      </c>
      <c r="Q20" s="108"/>
      <c r="R20" s="108">
        <f t="shared" si="0"/>
        <v>0</v>
      </c>
      <c r="S20" s="108"/>
      <c r="T20" s="108">
        <f t="shared" si="1"/>
        <v>0</v>
      </c>
      <c r="U20" s="108"/>
      <c r="V20" s="108">
        <f t="shared" si="2"/>
        <v>0</v>
      </c>
      <c r="W20" s="108"/>
      <c r="X20" s="108">
        <f t="shared" si="3"/>
        <v>0</v>
      </c>
      <c r="Y20" s="108"/>
      <c r="Z20" s="108">
        <f t="shared" si="4"/>
        <v>0</v>
      </c>
      <c r="AA20" s="108"/>
      <c r="AB20" s="108">
        <f t="shared" si="5"/>
        <v>0</v>
      </c>
      <c r="AC20" s="108"/>
      <c r="AD20" s="108">
        <f t="shared" si="6"/>
        <v>0</v>
      </c>
      <c r="AE20" s="108"/>
      <c r="AF20" s="108">
        <f t="shared" si="7"/>
        <v>0</v>
      </c>
      <c r="AG20" s="108"/>
      <c r="AH20" s="108">
        <f t="shared" si="8"/>
        <v>0</v>
      </c>
      <c r="AI20" s="108"/>
      <c r="AJ20" s="108">
        <f t="shared" si="9"/>
        <v>0</v>
      </c>
      <c r="AK20" s="108"/>
      <c r="AL20" s="108">
        <f t="shared" si="10"/>
        <v>0</v>
      </c>
      <c r="AM20" s="108"/>
      <c r="AN20" s="108">
        <f t="shared" si="11"/>
        <v>0</v>
      </c>
      <c r="AO20" s="108"/>
      <c r="AP20" s="108">
        <f t="shared" si="12"/>
        <v>0</v>
      </c>
      <c r="AQ20" s="108"/>
      <c r="AR20" s="108">
        <f t="shared" si="13"/>
        <v>0</v>
      </c>
      <c r="AS20" s="108"/>
      <c r="AT20" s="108">
        <f t="shared" si="14"/>
        <v>0</v>
      </c>
      <c r="AU20" s="108">
        <f t="shared" si="25"/>
        <v>0</v>
      </c>
      <c r="AV20" s="108">
        <f t="shared" si="24"/>
        <v>0</v>
      </c>
      <c r="AW20" s="42">
        <v>30</v>
      </c>
      <c r="AX20" s="100"/>
      <c r="AY20" s="44">
        <f t="shared" si="15"/>
        <v>0</v>
      </c>
      <c r="BA20" s="36">
        <f t="shared" si="16"/>
        <v>779.09999999999991</v>
      </c>
    </row>
    <row r="21" spans="1:55" s="61" customFormat="1" ht="44.25" thickBot="1" x14ac:dyDescent="0.3">
      <c r="A21" s="128" t="s">
        <v>69</v>
      </c>
      <c r="B21" s="51" t="s">
        <v>18</v>
      </c>
      <c r="C21" s="52" t="s">
        <v>1</v>
      </c>
      <c r="D21" s="114">
        <v>14.74</v>
      </c>
      <c r="E21" s="36">
        <f t="shared" si="17"/>
        <v>14.74</v>
      </c>
      <c r="F21" s="52">
        <f>D21</f>
        <v>14.74</v>
      </c>
      <c r="G21" s="114">
        <v>0</v>
      </c>
      <c r="H21" s="115"/>
      <c r="I21" s="115"/>
      <c r="J21" s="115"/>
      <c r="K21" s="115"/>
      <c r="L21" s="115"/>
      <c r="M21" s="52">
        <f>F21+G21</f>
        <v>14.74</v>
      </c>
      <c r="N21" s="52">
        <f>F21+G21</f>
        <v>14.74</v>
      </c>
      <c r="O21" s="52">
        <f>F21+G21</f>
        <v>14.74</v>
      </c>
      <c r="P21" s="52">
        <f>F21+G21</f>
        <v>14.74</v>
      </c>
      <c r="Q21" s="116"/>
      <c r="R21" s="112">
        <f t="shared" si="0"/>
        <v>0</v>
      </c>
      <c r="S21" s="116"/>
      <c r="T21" s="112">
        <f t="shared" si="1"/>
        <v>0</v>
      </c>
      <c r="U21" s="116"/>
      <c r="V21" s="112">
        <f t="shared" si="2"/>
        <v>0</v>
      </c>
      <c r="W21" s="116"/>
      <c r="X21" s="112">
        <f t="shared" si="3"/>
        <v>0</v>
      </c>
      <c r="Y21" s="116"/>
      <c r="Z21" s="112">
        <f t="shared" si="4"/>
        <v>0</v>
      </c>
      <c r="AA21" s="116"/>
      <c r="AB21" s="112">
        <f t="shared" si="5"/>
        <v>0</v>
      </c>
      <c r="AC21" s="116"/>
      <c r="AD21" s="112">
        <f t="shared" si="6"/>
        <v>0</v>
      </c>
      <c r="AE21" s="116"/>
      <c r="AF21" s="112">
        <f t="shared" si="7"/>
        <v>0</v>
      </c>
      <c r="AG21" s="116"/>
      <c r="AH21" s="112">
        <f t="shared" si="8"/>
        <v>0</v>
      </c>
      <c r="AI21" s="116"/>
      <c r="AJ21" s="112">
        <f t="shared" si="9"/>
        <v>0</v>
      </c>
      <c r="AK21" s="116"/>
      <c r="AL21" s="112">
        <f t="shared" si="10"/>
        <v>0</v>
      </c>
      <c r="AM21" s="116"/>
      <c r="AN21" s="112">
        <f t="shared" si="11"/>
        <v>0</v>
      </c>
      <c r="AO21" s="116"/>
      <c r="AP21" s="112">
        <f t="shared" si="12"/>
        <v>0</v>
      </c>
      <c r="AQ21" s="116"/>
      <c r="AR21" s="112">
        <f t="shared" si="13"/>
        <v>0</v>
      </c>
      <c r="AS21" s="116"/>
      <c r="AT21" s="112">
        <f t="shared" si="14"/>
        <v>0</v>
      </c>
      <c r="AU21" s="108">
        <f t="shared" si="25"/>
        <v>0</v>
      </c>
      <c r="AV21" s="108">
        <f t="shared" si="24"/>
        <v>0</v>
      </c>
      <c r="AW21" s="59">
        <v>20</v>
      </c>
      <c r="AX21" s="100"/>
      <c r="AY21" s="106">
        <f t="shared" si="15"/>
        <v>0</v>
      </c>
      <c r="BA21" s="36">
        <f t="shared" si="16"/>
        <v>294.8</v>
      </c>
      <c r="BB21" s="62"/>
    </row>
    <row r="22" spans="1:55" ht="15.75" thickBot="1" x14ac:dyDescent="0.3">
      <c r="A22" s="63"/>
      <c r="B22" s="64" t="s">
        <v>4</v>
      </c>
      <c r="C22" s="65"/>
      <c r="D22" s="66"/>
      <c r="E22" s="66"/>
      <c r="F22" s="67"/>
      <c r="G22" s="67"/>
      <c r="H22" s="68"/>
      <c r="I22" s="68"/>
      <c r="J22" s="68"/>
      <c r="K22" s="68"/>
      <c r="L22" s="68"/>
      <c r="M22" s="67"/>
      <c r="N22" s="67"/>
      <c r="O22" s="67"/>
      <c r="P22" s="67"/>
      <c r="Q22" s="67">
        <f t="shared" ref="Q22:AV22" si="27">SUM(Q15:Q21)</f>
        <v>0</v>
      </c>
      <c r="R22" s="67">
        <f t="shared" si="27"/>
        <v>0</v>
      </c>
      <c r="S22" s="67">
        <f t="shared" si="27"/>
        <v>0</v>
      </c>
      <c r="T22" s="67">
        <f t="shared" si="27"/>
        <v>0</v>
      </c>
      <c r="U22" s="67">
        <f t="shared" si="27"/>
        <v>0</v>
      </c>
      <c r="V22" s="67">
        <f t="shared" si="27"/>
        <v>0</v>
      </c>
      <c r="W22" s="67">
        <f t="shared" si="27"/>
        <v>0</v>
      </c>
      <c r="X22" s="67">
        <f t="shared" si="27"/>
        <v>0</v>
      </c>
      <c r="Y22" s="67">
        <f t="shared" si="27"/>
        <v>0</v>
      </c>
      <c r="Z22" s="67">
        <f t="shared" si="27"/>
        <v>0</v>
      </c>
      <c r="AA22" s="67">
        <f t="shared" si="27"/>
        <v>0</v>
      </c>
      <c r="AB22" s="67">
        <f t="shared" si="27"/>
        <v>0</v>
      </c>
      <c r="AC22" s="67">
        <f t="shared" si="27"/>
        <v>0</v>
      </c>
      <c r="AD22" s="67">
        <f t="shared" si="27"/>
        <v>0</v>
      </c>
      <c r="AE22" s="67">
        <f t="shared" si="27"/>
        <v>0</v>
      </c>
      <c r="AF22" s="67">
        <f t="shared" si="27"/>
        <v>0</v>
      </c>
      <c r="AG22" s="67">
        <f t="shared" si="27"/>
        <v>0</v>
      </c>
      <c r="AH22" s="67">
        <f t="shared" si="27"/>
        <v>0</v>
      </c>
      <c r="AI22" s="67">
        <f t="shared" si="27"/>
        <v>0</v>
      </c>
      <c r="AJ22" s="67">
        <f t="shared" si="27"/>
        <v>0</v>
      </c>
      <c r="AK22" s="67">
        <f t="shared" si="27"/>
        <v>0</v>
      </c>
      <c r="AL22" s="67">
        <f t="shared" si="27"/>
        <v>0</v>
      </c>
      <c r="AM22" s="67">
        <f t="shared" si="27"/>
        <v>0</v>
      </c>
      <c r="AN22" s="67">
        <f t="shared" si="27"/>
        <v>0</v>
      </c>
      <c r="AO22" s="67">
        <f t="shared" si="27"/>
        <v>0</v>
      </c>
      <c r="AP22" s="67">
        <f t="shared" si="27"/>
        <v>0</v>
      </c>
      <c r="AQ22" s="67">
        <f t="shared" si="27"/>
        <v>0</v>
      </c>
      <c r="AR22" s="67">
        <f t="shared" si="27"/>
        <v>0</v>
      </c>
      <c r="AS22" s="67">
        <f t="shared" si="27"/>
        <v>0</v>
      </c>
      <c r="AT22" s="67">
        <f t="shared" si="27"/>
        <v>0</v>
      </c>
      <c r="AU22" s="67">
        <f t="shared" si="27"/>
        <v>0</v>
      </c>
      <c r="AV22" s="67">
        <f t="shared" si="27"/>
        <v>0</v>
      </c>
      <c r="AW22" s="69"/>
      <c r="AX22" s="70"/>
      <c r="AY22" s="104">
        <f>SUM(AY15:AY21)</f>
        <v>0</v>
      </c>
      <c r="BA22" s="71">
        <f>SUM(BA15:BA21)</f>
        <v>9526.4599999999991</v>
      </c>
    </row>
    <row r="23" spans="1:55" x14ac:dyDescent="0.2">
      <c r="A23" s="72"/>
      <c r="B23" s="19"/>
      <c r="C23" s="3"/>
      <c r="F23" s="5"/>
      <c r="G23" s="5"/>
      <c r="H23" s="10"/>
      <c r="I23" s="10"/>
      <c r="J23" s="10"/>
      <c r="K23" s="10"/>
      <c r="L23" s="10"/>
      <c r="M23" s="5"/>
      <c r="N23" s="5"/>
      <c r="O23" s="5"/>
      <c r="P23" s="5"/>
    </row>
    <row r="24" spans="1:55" ht="15" x14ac:dyDescent="0.25">
      <c r="A24" s="72"/>
      <c r="B24" s="73"/>
      <c r="C24" s="74"/>
      <c r="D24" s="8"/>
      <c r="E24" s="8"/>
      <c r="F24" s="8"/>
      <c r="G24" s="8"/>
      <c r="H24" s="75"/>
      <c r="I24" s="75"/>
      <c r="J24" s="75"/>
      <c r="K24" s="75"/>
      <c r="L24" s="75"/>
      <c r="M24" s="8"/>
      <c r="N24" s="8"/>
      <c r="O24" s="8"/>
      <c r="P24" s="8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X24" s="8"/>
    </row>
    <row r="25" spans="1:55" ht="24.75" customHeight="1" x14ac:dyDescent="0.25">
      <c r="A25" s="77" t="s">
        <v>108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8">
        <f>AY22</f>
        <v>0</v>
      </c>
      <c r="BA25" s="71">
        <f>BA22</f>
        <v>9526.4599999999991</v>
      </c>
    </row>
    <row r="26" spans="1:55" ht="26.25" customHeight="1" x14ac:dyDescent="0.25">
      <c r="A26" s="77" t="s">
        <v>111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8">
        <f>AY25*1.095</f>
        <v>0</v>
      </c>
      <c r="BA26" s="8"/>
    </row>
    <row r="27" spans="1:55" ht="15" x14ac:dyDescent="0.25">
      <c r="A27" s="72"/>
      <c r="B27" s="73"/>
      <c r="C27" s="3"/>
      <c r="AY27" s="8"/>
    </row>
    <row r="28" spans="1:55" s="81" customFormat="1" ht="49.5" customHeight="1" x14ac:dyDescent="0.25">
      <c r="A28" s="79" t="s">
        <v>110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BA28" s="82"/>
    </row>
    <row r="29" spans="1:55" s="61" customFormat="1" ht="18" customHeight="1" x14ac:dyDescent="0.25">
      <c r="A29" s="83" t="s">
        <v>109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20"/>
      <c r="BA29" s="84"/>
      <c r="BB29" s="85"/>
      <c r="BC29" s="85"/>
    </row>
    <row r="30" spans="1:55" s="61" customFormat="1" ht="15" x14ac:dyDescent="0.25">
      <c r="A30" s="1" t="s">
        <v>31</v>
      </c>
      <c r="B30" s="1"/>
      <c r="C30" s="1"/>
      <c r="D30" s="105"/>
      <c r="E30" s="105"/>
      <c r="F30" s="3"/>
      <c r="G30" s="3"/>
      <c r="H30" s="4"/>
      <c r="I30" s="4"/>
      <c r="J30" s="4"/>
      <c r="K30" s="4"/>
      <c r="L30" s="4"/>
      <c r="M30" s="3"/>
      <c r="N30" s="3"/>
      <c r="O30" s="3"/>
      <c r="P30" s="3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3"/>
      <c r="AX30" s="8"/>
      <c r="AY30" s="3"/>
      <c r="AZ30" s="3"/>
      <c r="BA30" s="86"/>
    </row>
    <row r="31" spans="1:55" s="61" customFormat="1" ht="30.75" customHeight="1" x14ac:dyDescent="0.25">
      <c r="A31" s="87" t="s">
        <v>71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3"/>
      <c r="BA31" s="86"/>
    </row>
    <row r="32" spans="1:55" s="61" customFormat="1" ht="22.5" customHeight="1" x14ac:dyDescent="0.25">
      <c r="A32" s="87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3"/>
      <c r="BA32" s="86"/>
    </row>
    <row r="33" spans="1:53" s="61" customFormat="1" ht="15" x14ac:dyDescent="0.25">
      <c r="A33" s="1"/>
      <c r="B33" s="1"/>
      <c r="C33" s="1"/>
      <c r="D33" s="89"/>
      <c r="E33" s="89"/>
      <c r="F33" s="89"/>
      <c r="G33" s="89"/>
      <c r="H33" s="90"/>
      <c r="I33" s="90"/>
      <c r="J33" s="90"/>
      <c r="K33" s="90"/>
      <c r="L33" s="90"/>
      <c r="M33" s="89"/>
      <c r="N33" s="89"/>
      <c r="O33" s="89"/>
      <c r="P33" s="89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2"/>
      <c r="AX33" s="3"/>
      <c r="AY33" s="3"/>
      <c r="AZ33" s="93"/>
      <c r="BA33" s="86"/>
    </row>
    <row r="34" spans="1:53" s="61" customFormat="1" ht="29.25" x14ac:dyDescent="0.25">
      <c r="A34" s="1"/>
      <c r="B34" s="98" t="s">
        <v>7</v>
      </c>
      <c r="C34" s="1"/>
      <c r="D34" s="3"/>
      <c r="E34" s="3"/>
      <c r="F34" s="3"/>
      <c r="G34" s="3"/>
      <c r="H34" s="4"/>
      <c r="I34" s="4"/>
      <c r="J34" s="4"/>
      <c r="K34" s="4"/>
      <c r="L34" s="4"/>
      <c r="M34" s="3"/>
      <c r="N34" s="3"/>
      <c r="O34" s="3"/>
      <c r="P34" s="3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17" t="s">
        <v>8</v>
      </c>
      <c r="AX34" s="1"/>
      <c r="AY34" s="1"/>
      <c r="AZ34" s="1"/>
      <c r="BA34" s="86"/>
    </row>
    <row r="35" spans="1:53" s="61" customFormat="1" ht="15" x14ac:dyDescent="0.25">
      <c r="A35" s="1"/>
      <c r="B35" s="99" t="s">
        <v>15</v>
      </c>
      <c r="C35" s="94" t="s">
        <v>16</v>
      </c>
      <c r="D35" s="3"/>
      <c r="E35" s="3"/>
      <c r="F35" s="3"/>
      <c r="G35" s="3"/>
      <c r="H35" s="4"/>
      <c r="I35" s="4"/>
      <c r="J35" s="4"/>
      <c r="K35" s="4"/>
      <c r="L35" s="4"/>
      <c r="M35" s="3"/>
      <c r="N35" s="3"/>
      <c r="O35" s="3"/>
      <c r="P35" s="3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1" t="s">
        <v>9</v>
      </c>
      <c r="AX35" s="1"/>
      <c r="AY35" s="1"/>
      <c r="AZ35" s="1"/>
      <c r="BA35" s="86"/>
    </row>
    <row r="36" spans="1:53" ht="15" customHeight="1" x14ac:dyDescent="0.25">
      <c r="A36" s="72"/>
      <c r="B36" s="87"/>
      <c r="C36" s="87"/>
      <c r="D36" s="87"/>
      <c r="E36" s="87"/>
      <c r="F36" s="87"/>
      <c r="G36" s="87"/>
      <c r="H36" s="21"/>
      <c r="I36" s="21"/>
      <c r="J36" s="21"/>
      <c r="K36" s="21"/>
      <c r="L36" s="21"/>
      <c r="M36" s="19"/>
      <c r="N36" s="19"/>
      <c r="O36" s="19"/>
      <c r="P36" s="19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61"/>
      <c r="AX36" s="61"/>
      <c r="AY36" s="61"/>
    </row>
    <row r="46" spans="1:53" x14ac:dyDescent="0.2">
      <c r="B46" s="96"/>
    </row>
    <row r="47" spans="1:53" ht="15" customHeight="1" x14ac:dyDescent="0.2"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</row>
    <row r="48" spans="1:53" ht="15" customHeight="1" x14ac:dyDescent="0.2"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</row>
  </sheetData>
  <sheetProtection algorithmName="SHA-512" hashValue="/luekJKX9srsyt+9yMxE3TgF+FiT2xBqYGFgcv8vjEUooiRUhcMUIfn1DYh+t3OTTmedBE10v2v7WkZYHNJxWA==" saltValue="xHD7q/32dPU/+bVx+niflA==" spinCount="100000" sheet="1" objects="1" scenarios="1" selectLockedCells="1"/>
  <protectedRanges>
    <protectedRange sqref="C35" name="Obseg6_3_2_1"/>
    <protectedRange sqref="B35" name="Obseg5_3_2_2_1"/>
  </protectedRanges>
  <mergeCells count="9">
    <mergeCell ref="A32:AY32"/>
    <mergeCell ref="B36:G36"/>
    <mergeCell ref="B47:AY48"/>
    <mergeCell ref="A9:AX9"/>
    <mergeCell ref="A28:AY28"/>
    <mergeCell ref="A29:AY29"/>
    <mergeCell ref="A31:AY31"/>
    <mergeCell ref="A25:AX25"/>
    <mergeCell ref="A26:AX26"/>
  </mergeCells>
  <phoneticPr fontId="1" type="noConversion"/>
  <pageMargins left="0.7" right="0.7" top="0.75" bottom="0.75" header="0.3" footer="0.3"/>
  <pageSetup paperSize="9" scale="70" orientation="portrait" r:id="rId1"/>
  <headerFooter>
    <oddHeader>&amp;C&amp;"Arial,Navadno"JN - Izvajanje zimske službe v občini Radovljica</oddHeader>
    <oddFooter>&amp;CStran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7AE0A-4849-41F7-8648-C427A00BB451}">
  <sheetPr>
    <pageSetUpPr fitToPage="1"/>
  </sheetPr>
  <dimension ref="A1:BJ49"/>
  <sheetViews>
    <sheetView zoomScale="90" zoomScaleNormal="90" workbookViewId="0">
      <selection activeCell="BH15" sqref="BH15"/>
    </sheetView>
  </sheetViews>
  <sheetFormatPr defaultRowHeight="14.25" x14ac:dyDescent="0.2"/>
  <cols>
    <col min="1" max="1" width="3.5703125" style="1" customWidth="1"/>
    <col min="2" max="2" width="41.28515625" style="1" customWidth="1"/>
    <col min="3" max="3" width="9.140625" style="1"/>
    <col min="4" max="4" width="50.140625" style="3" hidden="1" customWidth="1"/>
    <col min="5" max="5" width="17.28515625" style="3" customWidth="1"/>
    <col min="6" max="7" width="17.28515625" style="3" hidden="1" customWidth="1"/>
    <col min="8" max="12" width="17.7109375" style="4" hidden="1" customWidth="1"/>
    <col min="13" max="16" width="17.7109375" style="3" hidden="1" customWidth="1"/>
    <col min="17" max="58" width="17.7109375" style="5" hidden="1" customWidth="1"/>
    <col min="59" max="59" width="14.7109375" style="3" customWidth="1"/>
    <col min="60" max="60" width="19.140625" style="3" customWidth="1"/>
    <col min="61" max="61" width="19.28515625" style="3" customWidth="1"/>
    <col min="62" max="16384" width="9.140625" style="1"/>
  </cols>
  <sheetData>
    <row r="1" spans="1:62" x14ac:dyDescent="0.2">
      <c r="C1" s="2"/>
      <c r="BG1" s="5"/>
      <c r="BI1" s="3" t="s">
        <v>78</v>
      </c>
      <c r="BJ1" s="2"/>
    </row>
    <row r="2" spans="1:62" x14ac:dyDescent="0.2">
      <c r="C2" s="2"/>
      <c r="BG2" s="5"/>
      <c r="BJ2" s="2"/>
    </row>
    <row r="3" spans="1:62" ht="15" x14ac:dyDescent="0.25">
      <c r="A3" s="7"/>
      <c r="B3" s="7" t="s">
        <v>10</v>
      </c>
      <c r="C3" s="2"/>
      <c r="BG3" s="8" t="s">
        <v>11</v>
      </c>
      <c r="BH3" s="8"/>
      <c r="BJ3" s="2"/>
    </row>
    <row r="4" spans="1:62" ht="19.5" customHeight="1" x14ac:dyDescent="0.2">
      <c r="B4" s="101"/>
      <c r="C4" s="2"/>
      <c r="BG4" s="3" t="s">
        <v>12</v>
      </c>
      <c r="BJ4" s="2"/>
    </row>
    <row r="5" spans="1:62" ht="25.5" customHeight="1" x14ac:dyDescent="0.2">
      <c r="B5" s="102"/>
      <c r="C5" s="2"/>
      <c r="BG5" s="3" t="s">
        <v>13</v>
      </c>
      <c r="BJ5" s="2"/>
    </row>
    <row r="6" spans="1:62" ht="25.5" customHeight="1" x14ac:dyDescent="0.2">
      <c r="B6" s="102"/>
      <c r="C6" s="2"/>
      <c r="BG6" s="3" t="s">
        <v>14</v>
      </c>
      <c r="BJ6" s="2"/>
    </row>
    <row r="7" spans="1:62" x14ac:dyDescent="0.2">
      <c r="C7" s="2"/>
      <c r="BJ7" s="2"/>
    </row>
    <row r="8" spans="1:62" ht="15" x14ac:dyDescent="0.25">
      <c r="A8" s="7"/>
      <c r="B8" s="2"/>
      <c r="D8" s="5"/>
      <c r="E8" s="5"/>
      <c r="F8" s="5"/>
      <c r="G8" s="5"/>
      <c r="H8" s="10"/>
      <c r="I8" s="10"/>
      <c r="J8" s="10"/>
      <c r="K8" s="10"/>
      <c r="L8" s="10"/>
      <c r="M8" s="5"/>
      <c r="N8" s="5"/>
      <c r="O8" s="5"/>
      <c r="P8" s="5"/>
      <c r="BI8" s="6"/>
    </row>
    <row r="9" spans="1:62" ht="15" x14ac:dyDescent="0.25">
      <c r="A9" s="11" t="s">
        <v>105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03"/>
    </row>
    <row r="10" spans="1:62" ht="15" x14ac:dyDescent="0.25">
      <c r="A10" s="7"/>
      <c r="B10" s="2"/>
      <c r="D10" s="5"/>
      <c r="E10" s="5"/>
      <c r="F10" s="5"/>
      <c r="G10" s="5"/>
      <c r="H10" s="10"/>
      <c r="I10" s="10"/>
      <c r="J10" s="10"/>
      <c r="K10" s="10"/>
      <c r="L10" s="10"/>
      <c r="M10" s="5"/>
      <c r="N10" s="5"/>
      <c r="O10" s="5"/>
      <c r="P10" s="5"/>
      <c r="BI10" s="6"/>
    </row>
    <row r="11" spans="1:62" x14ac:dyDescent="0.2">
      <c r="A11" s="13" t="s">
        <v>19</v>
      </c>
      <c r="B11" s="14"/>
      <c r="C11" s="9"/>
      <c r="D11" s="15"/>
      <c r="E11" s="15"/>
      <c r="F11" s="15"/>
      <c r="G11" s="15"/>
      <c r="H11" s="16"/>
      <c r="I11" s="16"/>
      <c r="J11" s="16"/>
      <c r="K11" s="16"/>
      <c r="L11" s="16"/>
      <c r="M11" s="15"/>
      <c r="N11" s="15"/>
      <c r="O11" s="15"/>
      <c r="P11" s="15"/>
      <c r="BG11" s="15"/>
      <c r="BH11" s="15"/>
      <c r="BI11" s="12"/>
    </row>
    <row r="12" spans="1:62" x14ac:dyDescent="0.2">
      <c r="A12" s="17"/>
    </row>
    <row r="13" spans="1:62" ht="15" thickBot="1" x14ac:dyDescent="0.25">
      <c r="A13" s="18"/>
      <c r="B13" s="19"/>
      <c r="C13" s="20"/>
      <c r="D13" s="20"/>
      <c r="E13" s="20"/>
      <c r="F13" s="20"/>
      <c r="G13" s="20"/>
      <c r="H13" s="21"/>
      <c r="I13" s="21"/>
      <c r="J13" s="21"/>
      <c r="K13" s="21"/>
      <c r="L13" s="21"/>
      <c r="M13" s="20"/>
      <c r="N13" s="20"/>
      <c r="O13" s="20"/>
      <c r="P13" s="20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0"/>
      <c r="BH13" s="20"/>
      <c r="BI13" s="20"/>
    </row>
    <row r="14" spans="1:62" ht="43.5" thickBot="1" x14ac:dyDescent="0.3">
      <c r="A14" s="23"/>
      <c r="B14" s="24" t="s">
        <v>6</v>
      </c>
      <c r="C14" s="25" t="s">
        <v>3</v>
      </c>
      <c r="D14" s="25" t="s">
        <v>100</v>
      </c>
      <c r="E14" s="26" t="s">
        <v>17</v>
      </c>
      <c r="F14" s="26"/>
      <c r="G14" s="26"/>
      <c r="H14" s="27" t="s">
        <v>28</v>
      </c>
      <c r="I14" s="27" t="s">
        <v>27</v>
      </c>
      <c r="J14" s="27" t="s">
        <v>29</v>
      </c>
      <c r="K14" s="27" t="s">
        <v>99</v>
      </c>
      <c r="L14" s="27" t="s">
        <v>30</v>
      </c>
      <c r="M14" s="28" t="s">
        <v>21</v>
      </c>
      <c r="N14" s="28" t="s">
        <v>22</v>
      </c>
      <c r="O14" s="28" t="s">
        <v>23</v>
      </c>
      <c r="P14" s="28" t="s">
        <v>24</v>
      </c>
      <c r="Q14" s="29" t="s">
        <v>81</v>
      </c>
      <c r="R14" s="29" t="s">
        <v>82</v>
      </c>
      <c r="S14" s="29" t="s">
        <v>83</v>
      </c>
      <c r="T14" s="29" t="s">
        <v>84</v>
      </c>
      <c r="U14" s="29" t="s">
        <v>85</v>
      </c>
      <c r="V14" s="29" t="s">
        <v>86</v>
      </c>
      <c r="W14" s="29" t="s">
        <v>87</v>
      </c>
      <c r="X14" s="29" t="s">
        <v>88</v>
      </c>
      <c r="Y14" s="29" t="s">
        <v>89</v>
      </c>
      <c r="Z14" s="29" t="s">
        <v>90</v>
      </c>
      <c r="AA14" s="29" t="s">
        <v>32</v>
      </c>
      <c r="AB14" s="29" t="s">
        <v>33</v>
      </c>
      <c r="AC14" s="29" t="s">
        <v>34</v>
      </c>
      <c r="AD14" s="29" t="s">
        <v>35</v>
      </c>
      <c r="AE14" s="29" t="s">
        <v>36</v>
      </c>
      <c r="AF14" s="29" t="s">
        <v>37</v>
      </c>
      <c r="AG14" s="29" t="s">
        <v>38</v>
      </c>
      <c r="AH14" s="29" t="s">
        <v>39</v>
      </c>
      <c r="AI14" s="29" t="s">
        <v>40</v>
      </c>
      <c r="AJ14" s="29" t="s">
        <v>41</v>
      </c>
      <c r="AK14" s="29" t="s">
        <v>42</v>
      </c>
      <c r="AL14" s="29" t="s">
        <v>43</v>
      </c>
      <c r="AM14" s="29" t="s">
        <v>44</v>
      </c>
      <c r="AN14" s="29" t="s">
        <v>45</v>
      </c>
      <c r="AO14" s="29" t="s">
        <v>46</v>
      </c>
      <c r="AP14" s="29" t="s">
        <v>47</v>
      </c>
      <c r="AQ14" s="29" t="s">
        <v>48</v>
      </c>
      <c r="AR14" s="29" t="s">
        <v>49</v>
      </c>
      <c r="AS14" s="29" t="s">
        <v>50</v>
      </c>
      <c r="AT14" s="29" t="s">
        <v>51</v>
      </c>
      <c r="AU14" s="29" t="s">
        <v>52</v>
      </c>
      <c r="AV14" s="29" t="s">
        <v>53</v>
      </c>
      <c r="AW14" s="29" t="s">
        <v>54</v>
      </c>
      <c r="AX14" s="29" t="s">
        <v>55</v>
      </c>
      <c r="AY14" s="29" t="s">
        <v>56</v>
      </c>
      <c r="AZ14" s="29" t="s">
        <v>57</v>
      </c>
      <c r="BA14" s="29" t="s">
        <v>58</v>
      </c>
      <c r="BB14" s="29" t="s">
        <v>59</v>
      </c>
      <c r="BC14" s="29" t="s">
        <v>60</v>
      </c>
      <c r="BD14" s="29" t="s">
        <v>61</v>
      </c>
      <c r="BE14" s="29" t="s">
        <v>62</v>
      </c>
      <c r="BF14" s="29" t="s">
        <v>4</v>
      </c>
      <c r="BG14" s="30" t="s">
        <v>92</v>
      </c>
      <c r="BH14" s="31" t="s">
        <v>2</v>
      </c>
      <c r="BI14" s="32" t="s">
        <v>0</v>
      </c>
    </row>
    <row r="15" spans="1:62" ht="28.5" x14ac:dyDescent="0.25">
      <c r="A15" s="34" t="s">
        <v>64</v>
      </c>
      <c r="B15" s="35" t="s">
        <v>95</v>
      </c>
      <c r="C15" s="36" t="s">
        <v>1</v>
      </c>
      <c r="D15" s="71">
        <v>45.02</v>
      </c>
      <c r="E15" s="42">
        <f>O15</f>
        <v>44.805758165693277</v>
      </c>
      <c r="F15" s="42">
        <f>D15/3*2</f>
        <v>30.013333333333335</v>
      </c>
      <c r="G15" s="42">
        <f>D15/3</f>
        <v>15.006666666666668</v>
      </c>
      <c r="H15" s="107">
        <v>1.5409999999999999</v>
      </c>
      <c r="I15" s="107">
        <v>1.889</v>
      </c>
      <c r="J15" s="107">
        <v>1.5409999999999999</v>
      </c>
      <c r="K15" s="107">
        <v>1.5189999999999999</v>
      </c>
      <c r="L15" s="107">
        <v>1.5409999999999999</v>
      </c>
      <c r="M15" s="108">
        <f>(I15/H15)*G15+F15</f>
        <v>48.408916288124601</v>
      </c>
      <c r="N15" s="108">
        <f>(J15/H15)*G15+F15</f>
        <v>45.02</v>
      </c>
      <c r="O15" s="108">
        <f>(K15/H15)*G15+F15</f>
        <v>44.805758165693277</v>
      </c>
      <c r="P15" s="108">
        <f>(L15/H15)*G15+F15</f>
        <v>45.02</v>
      </c>
      <c r="Q15" s="108"/>
      <c r="R15" s="108">
        <f>M15*Q15</f>
        <v>0</v>
      </c>
      <c r="S15" s="108"/>
      <c r="T15" s="108">
        <f>M15*S15</f>
        <v>0</v>
      </c>
      <c r="U15" s="108"/>
      <c r="V15" s="108">
        <f>M15*U15</f>
        <v>0</v>
      </c>
      <c r="W15" s="108"/>
      <c r="X15" s="108">
        <f>M15*W15</f>
        <v>0</v>
      </c>
      <c r="Y15" s="108"/>
      <c r="Z15" s="108">
        <f>M15*Y15</f>
        <v>0</v>
      </c>
      <c r="AA15" s="108"/>
      <c r="AB15" s="108">
        <f>N15*AA15</f>
        <v>0</v>
      </c>
      <c r="AC15" s="108"/>
      <c r="AD15" s="108">
        <f>N15*AC15</f>
        <v>0</v>
      </c>
      <c r="AE15" s="108"/>
      <c r="AF15" s="108">
        <f>N15*AE15</f>
        <v>0</v>
      </c>
      <c r="AG15" s="108"/>
      <c r="AH15" s="108">
        <f>N15*AG15</f>
        <v>0</v>
      </c>
      <c r="AI15" s="108"/>
      <c r="AJ15" s="108">
        <f>N15*AI15</f>
        <v>0</v>
      </c>
      <c r="AK15" s="108"/>
      <c r="AL15" s="108">
        <f>O15*AK15</f>
        <v>0</v>
      </c>
      <c r="AM15" s="108"/>
      <c r="AN15" s="108">
        <f>O15*AM15</f>
        <v>0</v>
      </c>
      <c r="AO15" s="108"/>
      <c r="AP15" s="108">
        <f>O15*AO15</f>
        <v>0</v>
      </c>
      <c r="AQ15" s="108"/>
      <c r="AR15" s="108">
        <f>O15*AQ15</f>
        <v>0</v>
      </c>
      <c r="AS15" s="108"/>
      <c r="AT15" s="108">
        <f>O15*AS15</f>
        <v>0</v>
      </c>
      <c r="AU15" s="108"/>
      <c r="AV15" s="108">
        <f>P15*AU15</f>
        <v>0</v>
      </c>
      <c r="AW15" s="108"/>
      <c r="AX15" s="108">
        <f>P15*AW15</f>
        <v>0</v>
      </c>
      <c r="AY15" s="108"/>
      <c r="AZ15" s="108">
        <f>P15*AY15</f>
        <v>0</v>
      </c>
      <c r="BA15" s="108"/>
      <c r="BB15" s="108">
        <f>P15*BA15</f>
        <v>0</v>
      </c>
      <c r="BC15" s="108"/>
      <c r="BD15" s="108">
        <f>P15*BC15</f>
        <v>0</v>
      </c>
      <c r="BE15" s="108">
        <f>Q15+S15+U15+W15+Y15+AA15+AC15+AE15+AG15+AI15+AK15+AM15+AO15+AQ15+AS15+AU15+AW15+AY15+BA15+BC15</f>
        <v>0</v>
      </c>
      <c r="BF15" s="108">
        <f>R15+T15+V15+X15+Z15+AB15+AD15+AF15+AH15+AJ15+AL15+AN15+AP15+AR15+AT15+AV15+AX15+AZ15+BB15+BD15</f>
        <v>0</v>
      </c>
      <c r="BG15" s="42">
        <v>90</v>
      </c>
      <c r="BH15" s="100"/>
      <c r="BI15" s="43">
        <f t="shared" ref="BI15:BI22" si="0">BG15*BH15</f>
        <v>0</v>
      </c>
    </row>
    <row r="16" spans="1:62" ht="28.5" x14ac:dyDescent="0.25">
      <c r="A16" s="34" t="s">
        <v>65</v>
      </c>
      <c r="B16" s="35" t="s">
        <v>96</v>
      </c>
      <c r="C16" s="36" t="s">
        <v>1</v>
      </c>
      <c r="D16" s="71">
        <v>50.59</v>
      </c>
      <c r="E16" s="42">
        <f t="shared" ref="E16:E21" si="1">O16</f>
        <v>50.349251568245727</v>
      </c>
      <c r="F16" s="42">
        <f>D16/3*2</f>
        <v>33.726666666666667</v>
      </c>
      <c r="G16" s="42">
        <f t="shared" ref="G16:G18" si="2">D16/3</f>
        <v>16.863333333333333</v>
      </c>
      <c r="H16" s="107">
        <v>1.5409999999999999</v>
      </c>
      <c r="I16" s="107">
        <v>1.889</v>
      </c>
      <c r="J16" s="107">
        <v>1.5409999999999999</v>
      </c>
      <c r="K16" s="107">
        <v>1.5189999999999999</v>
      </c>
      <c r="L16" s="107">
        <v>1.5409999999999999</v>
      </c>
      <c r="M16" s="108">
        <f t="shared" ref="M16:M18" si="3">(I16/H16)*G16+F16</f>
        <v>54.398202465931213</v>
      </c>
      <c r="N16" s="108">
        <f t="shared" ref="N16:N18" si="4">(J16/H16)*G16+F16</f>
        <v>50.59</v>
      </c>
      <c r="O16" s="108">
        <f t="shared" ref="O16:O18" si="5">(K16/H16)*G16+F16</f>
        <v>50.349251568245727</v>
      </c>
      <c r="P16" s="108">
        <f t="shared" ref="P16:P18" si="6">(L16/H16)*G16+F16</f>
        <v>50.59</v>
      </c>
      <c r="Q16" s="108"/>
      <c r="R16" s="108">
        <f t="shared" ref="R16:R21" si="7">M16*Q16</f>
        <v>0</v>
      </c>
      <c r="S16" s="108"/>
      <c r="T16" s="108">
        <f t="shared" ref="T16:T21" si="8">M16*S16</f>
        <v>0</v>
      </c>
      <c r="U16" s="108"/>
      <c r="V16" s="108">
        <f t="shared" ref="V16:V21" si="9">M16*U16</f>
        <v>0</v>
      </c>
      <c r="W16" s="108"/>
      <c r="X16" s="108">
        <f t="shared" ref="X16:X21" si="10">M16*W16</f>
        <v>0</v>
      </c>
      <c r="Y16" s="108"/>
      <c r="Z16" s="108">
        <f t="shared" ref="Z16:Z21" si="11">M16*Y16</f>
        <v>0</v>
      </c>
      <c r="AA16" s="108"/>
      <c r="AB16" s="108">
        <f t="shared" ref="AB16:AB21" si="12">N16*AA16</f>
        <v>0</v>
      </c>
      <c r="AC16" s="108"/>
      <c r="AD16" s="108">
        <f t="shared" ref="AD16:AD21" si="13">N16*AC16</f>
        <v>0</v>
      </c>
      <c r="AE16" s="108"/>
      <c r="AF16" s="108">
        <f t="shared" ref="AF16:AF21" si="14">N16*AE16</f>
        <v>0</v>
      </c>
      <c r="AG16" s="108"/>
      <c r="AH16" s="108">
        <f t="shared" ref="AH16:AH21" si="15">N16*AG16</f>
        <v>0</v>
      </c>
      <c r="AI16" s="108"/>
      <c r="AJ16" s="108">
        <f t="shared" ref="AJ16:AJ21" si="16">N16*AI16</f>
        <v>0</v>
      </c>
      <c r="AK16" s="108"/>
      <c r="AL16" s="108">
        <f t="shared" ref="AL16:AL21" si="17">O16*AK16</f>
        <v>0</v>
      </c>
      <c r="AM16" s="108"/>
      <c r="AN16" s="108">
        <f t="shared" ref="AN16:AN21" si="18">O16*AM16</f>
        <v>0</v>
      </c>
      <c r="AO16" s="108"/>
      <c r="AP16" s="108">
        <f t="shared" ref="AP16:AP21" si="19">O16*AO16</f>
        <v>0</v>
      </c>
      <c r="AQ16" s="108"/>
      <c r="AR16" s="108">
        <f t="shared" ref="AR16:AR21" si="20">O16*AQ16</f>
        <v>0</v>
      </c>
      <c r="AS16" s="108"/>
      <c r="AT16" s="108">
        <f t="shared" ref="AT16:AT21" si="21">O16*AS16</f>
        <v>0</v>
      </c>
      <c r="AU16" s="108"/>
      <c r="AV16" s="108">
        <f t="shared" ref="AV16:AV21" si="22">P16*AU16</f>
        <v>0</v>
      </c>
      <c r="AW16" s="108"/>
      <c r="AX16" s="108">
        <f t="shared" ref="AX16:AX21" si="23">P16*AW16</f>
        <v>0</v>
      </c>
      <c r="AY16" s="108"/>
      <c r="AZ16" s="108">
        <f t="shared" ref="AZ16:AZ21" si="24">P16*AY16</f>
        <v>0</v>
      </c>
      <c r="BA16" s="108"/>
      <c r="BB16" s="108">
        <f t="shared" ref="BB16:BB21" si="25">P16*BA16</f>
        <v>0</v>
      </c>
      <c r="BC16" s="108"/>
      <c r="BD16" s="108">
        <f t="shared" ref="BD16:BD21" si="26">P16*BC16</f>
        <v>0</v>
      </c>
      <c r="BE16" s="108">
        <f t="shared" ref="BE16:BF21" si="27">Q16+S16+U16+W16+Y16+AA16+AC16+AE16+AG16+AI16+AK16+AM16+AO16+AQ16+AS16+AU16+AW16+AY16+BA16+BC16</f>
        <v>0</v>
      </c>
      <c r="BF16" s="108">
        <f t="shared" si="27"/>
        <v>0</v>
      </c>
      <c r="BG16" s="42">
        <v>40</v>
      </c>
      <c r="BH16" s="100"/>
      <c r="BI16" s="44">
        <f t="shared" si="0"/>
        <v>0</v>
      </c>
    </row>
    <row r="17" spans="1:62" ht="28.5" x14ac:dyDescent="0.25">
      <c r="A17" s="34" t="s">
        <v>66</v>
      </c>
      <c r="B17" s="35" t="s">
        <v>97</v>
      </c>
      <c r="C17" s="36" t="s">
        <v>1</v>
      </c>
      <c r="D17" s="71">
        <v>56.16</v>
      </c>
      <c r="E17" s="42">
        <f t="shared" si="1"/>
        <v>55.892744970798176</v>
      </c>
      <c r="F17" s="42">
        <f t="shared" ref="F17:F18" si="28">D17/3*2</f>
        <v>37.44</v>
      </c>
      <c r="G17" s="42">
        <f t="shared" si="2"/>
        <v>18.72</v>
      </c>
      <c r="H17" s="107">
        <v>1.5409999999999999</v>
      </c>
      <c r="I17" s="107">
        <v>1.889</v>
      </c>
      <c r="J17" s="107">
        <v>1.5409999999999999</v>
      </c>
      <c r="K17" s="107">
        <v>1.5189999999999999</v>
      </c>
      <c r="L17" s="107">
        <v>1.5409999999999999</v>
      </c>
      <c r="M17" s="108">
        <f t="shared" si="3"/>
        <v>60.387488643737825</v>
      </c>
      <c r="N17" s="108">
        <f t="shared" si="4"/>
        <v>56.16</v>
      </c>
      <c r="O17" s="108">
        <f t="shared" si="5"/>
        <v>55.892744970798176</v>
      </c>
      <c r="P17" s="108">
        <f t="shared" si="6"/>
        <v>56.16</v>
      </c>
      <c r="Q17" s="108"/>
      <c r="R17" s="108">
        <f t="shared" si="7"/>
        <v>0</v>
      </c>
      <c r="S17" s="108"/>
      <c r="T17" s="108">
        <f t="shared" si="8"/>
        <v>0</v>
      </c>
      <c r="U17" s="108"/>
      <c r="V17" s="108">
        <f t="shared" si="9"/>
        <v>0</v>
      </c>
      <c r="W17" s="108"/>
      <c r="X17" s="108">
        <f t="shared" si="10"/>
        <v>0</v>
      </c>
      <c r="Y17" s="108"/>
      <c r="Z17" s="108">
        <f t="shared" si="11"/>
        <v>0</v>
      </c>
      <c r="AA17" s="108"/>
      <c r="AB17" s="108">
        <f t="shared" si="12"/>
        <v>0</v>
      </c>
      <c r="AC17" s="108"/>
      <c r="AD17" s="108">
        <f t="shared" si="13"/>
        <v>0</v>
      </c>
      <c r="AE17" s="108"/>
      <c r="AF17" s="108">
        <f t="shared" si="14"/>
        <v>0</v>
      </c>
      <c r="AG17" s="108"/>
      <c r="AH17" s="108">
        <f t="shared" si="15"/>
        <v>0</v>
      </c>
      <c r="AI17" s="108"/>
      <c r="AJ17" s="108">
        <f t="shared" si="16"/>
        <v>0</v>
      </c>
      <c r="AK17" s="108"/>
      <c r="AL17" s="108">
        <f t="shared" si="17"/>
        <v>0</v>
      </c>
      <c r="AM17" s="108"/>
      <c r="AN17" s="108">
        <f t="shared" si="18"/>
        <v>0</v>
      </c>
      <c r="AO17" s="108"/>
      <c r="AP17" s="108">
        <f t="shared" si="19"/>
        <v>0</v>
      </c>
      <c r="AQ17" s="108"/>
      <c r="AR17" s="108">
        <f t="shared" si="20"/>
        <v>0</v>
      </c>
      <c r="AS17" s="108"/>
      <c r="AT17" s="108">
        <f t="shared" si="21"/>
        <v>0</v>
      </c>
      <c r="AU17" s="108"/>
      <c r="AV17" s="108">
        <f t="shared" si="22"/>
        <v>0</v>
      </c>
      <c r="AW17" s="108"/>
      <c r="AX17" s="108">
        <f t="shared" si="23"/>
        <v>0</v>
      </c>
      <c r="AY17" s="108"/>
      <c r="AZ17" s="108">
        <f t="shared" si="24"/>
        <v>0</v>
      </c>
      <c r="BA17" s="108"/>
      <c r="BB17" s="108">
        <f t="shared" si="25"/>
        <v>0</v>
      </c>
      <c r="BC17" s="108"/>
      <c r="BD17" s="108">
        <f t="shared" si="26"/>
        <v>0</v>
      </c>
      <c r="BE17" s="108">
        <f t="shared" si="27"/>
        <v>0</v>
      </c>
      <c r="BF17" s="108">
        <f t="shared" si="27"/>
        <v>0</v>
      </c>
      <c r="BG17" s="42">
        <v>100</v>
      </c>
      <c r="BH17" s="100"/>
      <c r="BI17" s="44">
        <f t="shared" si="0"/>
        <v>0</v>
      </c>
    </row>
    <row r="18" spans="1:62" s="61" customFormat="1" ht="57.75" x14ac:dyDescent="0.25">
      <c r="A18" s="34" t="s">
        <v>91</v>
      </c>
      <c r="B18" s="109" t="s">
        <v>98</v>
      </c>
      <c r="C18" s="36" t="s">
        <v>1</v>
      </c>
      <c r="D18" s="71">
        <v>51.51</v>
      </c>
      <c r="E18" s="42">
        <f t="shared" si="1"/>
        <v>51.264873458792991</v>
      </c>
      <c r="F18" s="42">
        <f t="shared" si="28"/>
        <v>34.339999999999996</v>
      </c>
      <c r="G18" s="42">
        <f t="shared" si="2"/>
        <v>17.169999999999998</v>
      </c>
      <c r="H18" s="107">
        <v>1.5409999999999999</v>
      </c>
      <c r="I18" s="107">
        <v>1.889</v>
      </c>
      <c r="J18" s="107">
        <v>1.5409999999999999</v>
      </c>
      <c r="K18" s="107">
        <v>1.5189999999999999</v>
      </c>
      <c r="L18" s="107">
        <v>1.5409999999999999</v>
      </c>
      <c r="M18" s="108">
        <f t="shared" si="3"/>
        <v>55.387456197274489</v>
      </c>
      <c r="N18" s="108">
        <f t="shared" si="4"/>
        <v>51.509999999999991</v>
      </c>
      <c r="O18" s="108">
        <f t="shared" si="5"/>
        <v>51.264873458792991</v>
      </c>
      <c r="P18" s="108">
        <f t="shared" si="6"/>
        <v>51.509999999999991</v>
      </c>
      <c r="Q18" s="108"/>
      <c r="R18" s="108">
        <f t="shared" si="7"/>
        <v>0</v>
      </c>
      <c r="S18" s="108"/>
      <c r="T18" s="108">
        <f t="shared" si="8"/>
        <v>0</v>
      </c>
      <c r="U18" s="108"/>
      <c r="V18" s="108">
        <f t="shared" si="9"/>
        <v>0</v>
      </c>
      <c r="W18" s="108"/>
      <c r="X18" s="108">
        <f t="shared" si="10"/>
        <v>0</v>
      </c>
      <c r="Y18" s="108"/>
      <c r="Z18" s="108">
        <f t="shared" si="11"/>
        <v>0</v>
      </c>
      <c r="AA18" s="108"/>
      <c r="AB18" s="108">
        <f t="shared" si="12"/>
        <v>0</v>
      </c>
      <c r="AC18" s="108"/>
      <c r="AD18" s="108">
        <f t="shared" si="13"/>
        <v>0</v>
      </c>
      <c r="AE18" s="108"/>
      <c r="AF18" s="108">
        <f t="shared" si="14"/>
        <v>0</v>
      </c>
      <c r="AG18" s="108"/>
      <c r="AH18" s="108">
        <f t="shared" si="15"/>
        <v>0</v>
      </c>
      <c r="AI18" s="108"/>
      <c r="AJ18" s="108">
        <f t="shared" si="16"/>
        <v>0</v>
      </c>
      <c r="AK18" s="108"/>
      <c r="AL18" s="108">
        <f t="shared" si="17"/>
        <v>0</v>
      </c>
      <c r="AM18" s="108"/>
      <c r="AN18" s="108">
        <f t="shared" si="18"/>
        <v>0</v>
      </c>
      <c r="AO18" s="108"/>
      <c r="AP18" s="108">
        <f t="shared" si="19"/>
        <v>0</v>
      </c>
      <c r="AQ18" s="108"/>
      <c r="AR18" s="108">
        <f t="shared" si="20"/>
        <v>0</v>
      </c>
      <c r="AS18" s="108"/>
      <c r="AT18" s="108">
        <f t="shared" si="21"/>
        <v>0</v>
      </c>
      <c r="AU18" s="108"/>
      <c r="AV18" s="108">
        <f t="shared" si="22"/>
        <v>0</v>
      </c>
      <c r="AW18" s="108"/>
      <c r="AX18" s="108">
        <f t="shared" si="23"/>
        <v>0</v>
      </c>
      <c r="AY18" s="108"/>
      <c r="AZ18" s="108">
        <f t="shared" si="24"/>
        <v>0</v>
      </c>
      <c r="BA18" s="108"/>
      <c r="BB18" s="108">
        <f t="shared" si="25"/>
        <v>0</v>
      </c>
      <c r="BC18" s="108"/>
      <c r="BD18" s="108">
        <f t="shared" si="26"/>
        <v>0</v>
      </c>
      <c r="BE18" s="108">
        <f t="shared" si="27"/>
        <v>0</v>
      </c>
      <c r="BF18" s="108">
        <f t="shared" si="27"/>
        <v>0</v>
      </c>
      <c r="BG18" s="42">
        <v>40</v>
      </c>
      <c r="BH18" s="100"/>
      <c r="BI18" s="44">
        <f t="shared" si="0"/>
        <v>0</v>
      </c>
    </row>
    <row r="19" spans="1:62" ht="57" x14ac:dyDescent="0.25">
      <c r="A19" s="34" t="s">
        <v>67</v>
      </c>
      <c r="B19" s="35" t="s">
        <v>107</v>
      </c>
      <c r="C19" s="36" t="s">
        <v>5</v>
      </c>
      <c r="D19" s="42">
        <f>D17*9</f>
        <v>505.43999999999994</v>
      </c>
      <c r="E19" s="42">
        <f t="shared" si="1"/>
        <v>503.03470473718357</v>
      </c>
      <c r="F19" s="110"/>
      <c r="G19" s="110"/>
      <c r="H19" s="111"/>
      <c r="I19" s="111"/>
      <c r="J19" s="111"/>
      <c r="K19" s="111"/>
      <c r="L19" s="111"/>
      <c r="M19" s="112">
        <f>M17*9</f>
        <v>543.48739779364041</v>
      </c>
      <c r="N19" s="112">
        <f>N17*9</f>
        <v>505.43999999999994</v>
      </c>
      <c r="O19" s="112">
        <f>O17*9</f>
        <v>503.03470473718357</v>
      </c>
      <c r="P19" s="112">
        <f>P17*9</f>
        <v>505.43999999999994</v>
      </c>
      <c r="Q19" s="108"/>
      <c r="R19" s="108">
        <f t="shared" si="7"/>
        <v>0</v>
      </c>
      <c r="S19" s="108"/>
      <c r="T19" s="108">
        <f t="shared" si="8"/>
        <v>0</v>
      </c>
      <c r="U19" s="108"/>
      <c r="V19" s="108">
        <f t="shared" si="9"/>
        <v>0</v>
      </c>
      <c r="W19" s="108"/>
      <c r="X19" s="108">
        <f t="shared" si="10"/>
        <v>0</v>
      </c>
      <c r="Y19" s="108"/>
      <c r="Z19" s="108">
        <f t="shared" si="11"/>
        <v>0</v>
      </c>
      <c r="AA19" s="108"/>
      <c r="AB19" s="108">
        <f t="shared" si="12"/>
        <v>0</v>
      </c>
      <c r="AC19" s="108"/>
      <c r="AD19" s="108">
        <f t="shared" si="13"/>
        <v>0</v>
      </c>
      <c r="AE19" s="108"/>
      <c r="AF19" s="108">
        <f t="shared" si="14"/>
        <v>0</v>
      </c>
      <c r="AG19" s="108"/>
      <c r="AH19" s="108">
        <f t="shared" si="15"/>
        <v>0</v>
      </c>
      <c r="AI19" s="108"/>
      <c r="AJ19" s="108">
        <f t="shared" si="16"/>
        <v>0</v>
      </c>
      <c r="AK19" s="108"/>
      <c r="AL19" s="108">
        <f t="shared" si="17"/>
        <v>0</v>
      </c>
      <c r="AM19" s="108"/>
      <c r="AN19" s="108">
        <f t="shared" si="18"/>
        <v>0</v>
      </c>
      <c r="AO19" s="108"/>
      <c r="AP19" s="108">
        <f t="shared" si="19"/>
        <v>0</v>
      </c>
      <c r="AQ19" s="108"/>
      <c r="AR19" s="108">
        <f t="shared" si="20"/>
        <v>0</v>
      </c>
      <c r="AS19" s="108"/>
      <c r="AT19" s="108">
        <f t="shared" si="21"/>
        <v>0</v>
      </c>
      <c r="AU19" s="108"/>
      <c r="AV19" s="108">
        <f t="shared" si="22"/>
        <v>0</v>
      </c>
      <c r="AW19" s="108"/>
      <c r="AX19" s="108">
        <f t="shared" si="23"/>
        <v>0</v>
      </c>
      <c r="AY19" s="108"/>
      <c r="AZ19" s="108">
        <f t="shared" si="24"/>
        <v>0</v>
      </c>
      <c r="BA19" s="108"/>
      <c r="BB19" s="108">
        <f t="shared" si="25"/>
        <v>0</v>
      </c>
      <c r="BC19" s="108"/>
      <c r="BD19" s="108">
        <f t="shared" si="26"/>
        <v>0</v>
      </c>
      <c r="BE19" s="108">
        <f t="shared" si="27"/>
        <v>0</v>
      </c>
      <c r="BF19" s="108">
        <f t="shared" si="27"/>
        <v>0</v>
      </c>
      <c r="BG19" s="42">
        <v>2</v>
      </c>
      <c r="BH19" s="100"/>
      <c r="BI19" s="44">
        <f t="shared" si="0"/>
        <v>0</v>
      </c>
    </row>
    <row r="20" spans="1:62" ht="15" x14ac:dyDescent="0.25">
      <c r="A20" s="34" t="s">
        <v>68</v>
      </c>
      <c r="B20" s="35" t="s">
        <v>25</v>
      </c>
      <c r="C20" s="36" t="s">
        <v>5</v>
      </c>
      <c r="D20" s="71">
        <v>25.97</v>
      </c>
      <c r="E20" s="42">
        <f t="shared" si="1"/>
        <v>25.97</v>
      </c>
      <c r="F20" s="71"/>
      <c r="G20" s="71"/>
      <c r="H20" s="113"/>
      <c r="I20" s="113"/>
      <c r="J20" s="113"/>
      <c r="K20" s="113"/>
      <c r="L20" s="113"/>
      <c r="M20" s="36">
        <f>D20</f>
        <v>25.97</v>
      </c>
      <c r="N20" s="36">
        <f>D20</f>
        <v>25.97</v>
      </c>
      <c r="O20" s="36">
        <f>D20</f>
        <v>25.97</v>
      </c>
      <c r="P20" s="36">
        <f>D20</f>
        <v>25.97</v>
      </c>
      <c r="Q20" s="108"/>
      <c r="R20" s="108">
        <f t="shared" si="7"/>
        <v>0</v>
      </c>
      <c r="S20" s="108"/>
      <c r="T20" s="108">
        <f t="shared" si="8"/>
        <v>0</v>
      </c>
      <c r="U20" s="108"/>
      <c r="V20" s="108">
        <f t="shared" si="9"/>
        <v>0</v>
      </c>
      <c r="W20" s="108"/>
      <c r="X20" s="108">
        <f t="shared" si="10"/>
        <v>0</v>
      </c>
      <c r="Y20" s="108"/>
      <c r="Z20" s="108">
        <f t="shared" si="11"/>
        <v>0</v>
      </c>
      <c r="AA20" s="108"/>
      <c r="AB20" s="108">
        <f t="shared" si="12"/>
        <v>0</v>
      </c>
      <c r="AC20" s="108"/>
      <c r="AD20" s="108">
        <f t="shared" si="13"/>
        <v>0</v>
      </c>
      <c r="AE20" s="108"/>
      <c r="AF20" s="108">
        <f t="shared" si="14"/>
        <v>0</v>
      </c>
      <c r="AG20" s="108"/>
      <c r="AH20" s="108">
        <f t="shared" si="15"/>
        <v>0</v>
      </c>
      <c r="AI20" s="108"/>
      <c r="AJ20" s="108">
        <f t="shared" si="16"/>
        <v>0</v>
      </c>
      <c r="AK20" s="108"/>
      <c r="AL20" s="108">
        <f t="shared" si="17"/>
        <v>0</v>
      </c>
      <c r="AM20" s="108"/>
      <c r="AN20" s="108">
        <f t="shared" si="18"/>
        <v>0</v>
      </c>
      <c r="AO20" s="108"/>
      <c r="AP20" s="108">
        <f t="shared" si="19"/>
        <v>0</v>
      </c>
      <c r="AQ20" s="108"/>
      <c r="AR20" s="108">
        <f t="shared" si="20"/>
        <v>0</v>
      </c>
      <c r="AS20" s="108"/>
      <c r="AT20" s="108">
        <f t="shared" si="21"/>
        <v>0</v>
      </c>
      <c r="AU20" s="108"/>
      <c r="AV20" s="108">
        <f t="shared" si="22"/>
        <v>0</v>
      </c>
      <c r="AW20" s="108"/>
      <c r="AX20" s="108">
        <f t="shared" si="23"/>
        <v>0</v>
      </c>
      <c r="AY20" s="108"/>
      <c r="AZ20" s="108">
        <f t="shared" si="24"/>
        <v>0</v>
      </c>
      <c r="BA20" s="108"/>
      <c r="BB20" s="108">
        <f t="shared" si="25"/>
        <v>0</v>
      </c>
      <c r="BC20" s="108"/>
      <c r="BD20" s="108">
        <f t="shared" si="26"/>
        <v>0</v>
      </c>
      <c r="BE20" s="108">
        <f t="shared" si="27"/>
        <v>0</v>
      </c>
      <c r="BF20" s="108">
        <f t="shared" si="27"/>
        <v>0</v>
      </c>
      <c r="BG20" s="42">
        <v>30</v>
      </c>
      <c r="BH20" s="100"/>
      <c r="BI20" s="44">
        <f t="shared" si="0"/>
        <v>0</v>
      </c>
    </row>
    <row r="21" spans="1:62" s="61" customFormat="1" ht="43.5" x14ac:dyDescent="0.25">
      <c r="A21" s="34" t="s">
        <v>69</v>
      </c>
      <c r="B21" s="51" t="s">
        <v>18</v>
      </c>
      <c r="C21" s="52" t="s">
        <v>1</v>
      </c>
      <c r="D21" s="125">
        <v>14.74</v>
      </c>
      <c r="E21" s="42">
        <f t="shared" si="1"/>
        <v>14.74</v>
      </c>
      <c r="F21" s="59"/>
      <c r="G21" s="59"/>
      <c r="H21" s="115"/>
      <c r="I21" s="115"/>
      <c r="J21" s="115"/>
      <c r="K21" s="115"/>
      <c r="L21" s="115"/>
      <c r="M21" s="36">
        <f>D21</f>
        <v>14.74</v>
      </c>
      <c r="N21" s="36">
        <f>D21</f>
        <v>14.74</v>
      </c>
      <c r="O21" s="36">
        <f>D21</f>
        <v>14.74</v>
      </c>
      <c r="P21" s="36">
        <f>D21</f>
        <v>14.74</v>
      </c>
      <c r="Q21" s="112"/>
      <c r="R21" s="112">
        <f t="shared" si="7"/>
        <v>0</v>
      </c>
      <c r="S21" s="112"/>
      <c r="T21" s="112">
        <f t="shared" si="8"/>
        <v>0</v>
      </c>
      <c r="U21" s="112"/>
      <c r="V21" s="112">
        <f t="shared" si="9"/>
        <v>0</v>
      </c>
      <c r="W21" s="112"/>
      <c r="X21" s="112">
        <f t="shared" si="10"/>
        <v>0</v>
      </c>
      <c r="Y21" s="112"/>
      <c r="Z21" s="112">
        <f t="shared" si="11"/>
        <v>0</v>
      </c>
      <c r="AA21" s="112"/>
      <c r="AB21" s="112">
        <f t="shared" si="12"/>
        <v>0</v>
      </c>
      <c r="AC21" s="112"/>
      <c r="AD21" s="112">
        <f t="shared" si="13"/>
        <v>0</v>
      </c>
      <c r="AE21" s="112"/>
      <c r="AF21" s="112">
        <f t="shared" si="14"/>
        <v>0</v>
      </c>
      <c r="AG21" s="112"/>
      <c r="AH21" s="112">
        <f t="shared" si="15"/>
        <v>0</v>
      </c>
      <c r="AI21" s="112"/>
      <c r="AJ21" s="112">
        <f t="shared" si="16"/>
        <v>0</v>
      </c>
      <c r="AK21" s="112"/>
      <c r="AL21" s="112">
        <f t="shared" si="17"/>
        <v>0</v>
      </c>
      <c r="AM21" s="112"/>
      <c r="AN21" s="112">
        <f t="shared" si="18"/>
        <v>0</v>
      </c>
      <c r="AO21" s="112"/>
      <c r="AP21" s="112">
        <f t="shared" si="19"/>
        <v>0</v>
      </c>
      <c r="AQ21" s="112"/>
      <c r="AR21" s="112">
        <f t="shared" si="20"/>
        <v>0</v>
      </c>
      <c r="AS21" s="112"/>
      <c r="AT21" s="112">
        <f t="shared" si="21"/>
        <v>0</v>
      </c>
      <c r="AU21" s="112"/>
      <c r="AV21" s="112">
        <f t="shared" si="22"/>
        <v>0</v>
      </c>
      <c r="AW21" s="112"/>
      <c r="AX21" s="112">
        <f t="shared" si="23"/>
        <v>0</v>
      </c>
      <c r="AY21" s="112"/>
      <c r="AZ21" s="112">
        <f t="shared" si="24"/>
        <v>0</v>
      </c>
      <c r="BA21" s="112"/>
      <c r="BB21" s="112">
        <f t="shared" si="25"/>
        <v>0</v>
      </c>
      <c r="BC21" s="112"/>
      <c r="BD21" s="112">
        <f t="shared" si="26"/>
        <v>0</v>
      </c>
      <c r="BE21" s="112">
        <f t="shared" si="27"/>
        <v>0</v>
      </c>
      <c r="BF21" s="112">
        <f t="shared" si="27"/>
        <v>0</v>
      </c>
      <c r="BG21" s="59">
        <v>40</v>
      </c>
      <c r="BH21" s="100"/>
      <c r="BI21" s="44">
        <f t="shared" si="0"/>
        <v>0</v>
      </c>
    </row>
    <row r="22" spans="1:62" s="61" customFormat="1" ht="15.75" thickBot="1" x14ac:dyDescent="0.3">
      <c r="A22" s="34" t="s">
        <v>70</v>
      </c>
      <c r="B22" s="51" t="s">
        <v>104</v>
      </c>
      <c r="C22" s="52" t="s">
        <v>5</v>
      </c>
      <c r="D22" s="125"/>
      <c r="E22" s="42">
        <v>183.49</v>
      </c>
      <c r="F22" s="59"/>
      <c r="G22" s="59"/>
      <c r="H22" s="115"/>
      <c r="I22" s="115"/>
      <c r="J22" s="115"/>
      <c r="K22" s="115"/>
      <c r="L22" s="115"/>
      <c r="M22" s="36"/>
      <c r="N22" s="36"/>
      <c r="O22" s="36"/>
      <c r="P22" s="36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26">
        <v>2</v>
      </c>
      <c r="BH22" s="127"/>
      <c r="BI22" s="44">
        <f t="shared" si="0"/>
        <v>0</v>
      </c>
    </row>
    <row r="23" spans="1:62" ht="15.75" thickBot="1" x14ac:dyDescent="0.3">
      <c r="A23" s="63"/>
      <c r="B23" s="64" t="s">
        <v>106</v>
      </c>
      <c r="C23" s="65"/>
      <c r="D23" s="66"/>
      <c r="E23" s="66"/>
      <c r="F23" s="66"/>
      <c r="G23" s="66"/>
      <c r="H23" s="68"/>
      <c r="I23" s="68"/>
      <c r="J23" s="68"/>
      <c r="K23" s="68"/>
      <c r="L23" s="68"/>
      <c r="M23" s="67"/>
      <c r="N23" s="67"/>
      <c r="O23" s="67"/>
      <c r="P23" s="67"/>
      <c r="Q23" s="67">
        <f>SUM(Q15:Q21)</f>
        <v>0</v>
      </c>
      <c r="R23" s="67">
        <f t="shared" ref="R23:BF23" si="29">SUM(R15:R21)</f>
        <v>0</v>
      </c>
      <c r="S23" s="67">
        <f t="shared" si="29"/>
        <v>0</v>
      </c>
      <c r="T23" s="67">
        <f t="shared" si="29"/>
        <v>0</v>
      </c>
      <c r="U23" s="67">
        <f t="shared" si="29"/>
        <v>0</v>
      </c>
      <c r="V23" s="67">
        <f t="shared" si="29"/>
        <v>0</v>
      </c>
      <c r="W23" s="67">
        <f t="shared" si="29"/>
        <v>0</v>
      </c>
      <c r="X23" s="67">
        <f t="shared" si="29"/>
        <v>0</v>
      </c>
      <c r="Y23" s="67">
        <f t="shared" si="29"/>
        <v>0</v>
      </c>
      <c r="Z23" s="67">
        <f t="shared" si="29"/>
        <v>0</v>
      </c>
      <c r="AA23" s="67">
        <f t="shared" si="29"/>
        <v>0</v>
      </c>
      <c r="AB23" s="67">
        <f t="shared" si="29"/>
        <v>0</v>
      </c>
      <c r="AC23" s="67">
        <f t="shared" si="29"/>
        <v>0</v>
      </c>
      <c r="AD23" s="67">
        <f t="shared" si="29"/>
        <v>0</v>
      </c>
      <c r="AE23" s="67">
        <f t="shared" si="29"/>
        <v>0</v>
      </c>
      <c r="AF23" s="67">
        <f t="shared" si="29"/>
        <v>0</v>
      </c>
      <c r="AG23" s="67">
        <f t="shared" si="29"/>
        <v>0</v>
      </c>
      <c r="AH23" s="67">
        <f t="shared" si="29"/>
        <v>0</v>
      </c>
      <c r="AI23" s="67">
        <f t="shared" si="29"/>
        <v>0</v>
      </c>
      <c r="AJ23" s="67">
        <f t="shared" si="29"/>
        <v>0</v>
      </c>
      <c r="AK23" s="67">
        <f t="shared" si="29"/>
        <v>0</v>
      </c>
      <c r="AL23" s="67">
        <f t="shared" si="29"/>
        <v>0</v>
      </c>
      <c r="AM23" s="67">
        <f t="shared" si="29"/>
        <v>0</v>
      </c>
      <c r="AN23" s="67">
        <f t="shared" si="29"/>
        <v>0</v>
      </c>
      <c r="AO23" s="67">
        <f t="shared" si="29"/>
        <v>0</v>
      </c>
      <c r="AP23" s="67">
        <f t="shared" si="29"/>
        <v>0</v>
      </c>
      <c r="AQ23" s="67">
        <f t="shared" si="29"/>
        <v>0</v>
      </c>
      <c r="AR23" s="67">
        <f t="shared" si="29"/>
        <v>0</v>
      </c>
      <c r="AS23" s="67">
        <f t="shared" si="29"/>
        <v>0</v>
      </c>
      <c r="AT23" s="67">
        <f t="shared" si="29"/>
        <v>0</v>
      </c>
      <c r="AU23" s="67">
        <f t="shared" si="29"/>
        <v>0</v>
      </c>
      <c r="AV23" s="67">
        <f t="shared" si="29"/>
        <v>0</v>
      </c>
      <c r="AW23" s="67">
        <f t="shared" si="29"/>
        <v>0</v>
      </c>
      <c r="AX23" s="67">
        <f t="shared" si="29"/>
        <v>0</v>
      </c>
      <c r="AY23" s="67">
        <f t="shared" si="29"/>
        <v>0</v>
      </c>
      <c r="AZ23" s="67">
        <f t="shared" si="29"/>
        <v>0</v>
      </c>
      <c r="BA23" s="67">
        <f t="shared" si="29"/>
        <v>0</v>
      </c>
      <c r="BB23" s="67">
        <f t="shared" si="29"/>
        <v>0</v>
      </c>
      <c r="BC23" s="67">
        <f t="shared" si="29"/>
        <v>0</v>
      </c>
      <c r="BD23" s="67">
        <f t="shared" si="29"/>
        <v>0</v>
      </c>
      <c r="BE23" s="67">
        <f t="shared" si="29"/>
        <v>0</v>
      </c>
      <c r="BF23" s="67">
        <f t="shared" si="29"/>
        <v>0</v>
      </c>
      <c r="BG23" s="69"/>
      <c r="BH23" s="70"/>
      <c r="BI23" s="70">
        <f>SUM(BI15:BI22)</f>
        <v>0</v>
      </c>
    </row>
    <row r="24" spans="1:62" x14ac:dyDescent="0.2">
      <c r="A24" s="72"/>
      <c r="B24" s="19"/>
      <c r="C24" s="3"/>
      <c r="H24" s="10"/>
      <c r="I24" s="10"/>
      <c r="J24" s="10"/>
      <c r="K24" s="10"/>
      <c r="L24" s="10"/>
      <c r="M24" s="5"/>
      <c r="N24" s="5"/>
      <c r="O24" s="5"/>
      <c r="P24" s="5"/>
    </row>
    <row r="25" spans="1:62" ht="15" x14ac:dyDescent="0.25">
      <c r="A25" s="72"/>
      <c r="B25" s="73"/>
      <c r="C25" s="74"/>
      <c r="D25" s="8"/>
      <c r="E25" s="8"/>
      <c r="F25" s="8"/>
      <c r="G25" s="8"/>
      <c r="H25" s="75"/>
      <c r="I25" s="75"/>
      <c r="J25" s="75"/>
      <c r="K25" s="75"/>
      <c r="L25" s="75"/>
      <c r="M25" s="8"/>
      <c r="N25" s="8"/>
      <c r="O25" s="8"/>
      <c r="P25" s="8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H25" s="8"/>
    </row>
    <row r="26" spans="1:62" ht="30" customHeight="1" x14ac:dyDescent="0.25">
      <c r="A26" s="120" t="s">
        <v>108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1">
        <f>BI23</f>
        <v>0</v>
      </c>
    </row>
    <row r="27" spans="1:62" ht="30" customHeight="1" x14ac:dyDescent="0.25">
      <c r="A27" s="120" t="s">
        <v>111</v>
      </c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1">
        <f>BI26*1.095</f>
        <v>0</v>
      </c>
    </row>
    <row r="28" spans="1:62" ht="15" x14ac:dyDescent="0.25">
      <c r="A28" s="72"/>
      <c r="B28" s="73"/>
      <c r="C28" s="3"/>
      <c r="BI28" s="8"/>
    </row>
    <row r="29" spans="1:62" s="81" customFormat="1" ht="46.5" customHeight="1" x14ac:dyDescent="0.25">
      <c r="A29" s="122" t="s">
        <v>110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</row>
    <row r="30" spans="1:62" s="61" customFormat="1" ht="15" x14ac:dyDescent="0.25">
      <c r="A30" s="87" t="s">
        <v>109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124"/>
      <c r="BA30" s="124"/>
      <c r="BB30" s="124"/>
      <c r="BC30" s="124"/>
      <c r="BD30" s="124"/>
      <c r="BE30" s="124"/>
      <c r="BF30" s="124"/>
      <c r="BG30" s="124"/>
      <c r="BH30" s="124"/>
      <c r="BI30" s="124"/>
    </row>
    <row r="31" spans="1:62" s="61" customFormat="1" ht="15" x14ac:dyDescent="0.25">
      <c r="A31" s="1" t="s">
        <v>31</v>
      </c>
      <c r="B31" s="1"/>
      <c r="C31" s="1"/>
      <c r="D31" s="3"/>
      <c r="E31" s="3"/>
      <c r="F31" s="3"/>
      <c r="G31" s="3"/>
      <c r="H31" s="4"/>
      <c r="I31" s="4"/>
      <c r="J31" s="4"/>
      <c r="K31" s="4"/>
      <c r="L31" s="4"/>
      <c r="M31" s="3"/>
      <c r="N31" s="3"/>
      <c r="O31" s="3"/>
      <c r="P31" s="3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3"/>
      <c r="BH31" s="8"/>
      <c r="BI31" s="3"/>
      <c r="BJ31" s="3"/>
    </row>
    <row r="32" spans="1:62" s="61" customFormat="1" ht="35.25" customHeight="1" x14ac:dyDescent="0.25">
      <c r="A32" s="87" t="s">
        <v>71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3"/>
    </row>
    <row r="33" spans="1:62" s="61" customFormat="1" ht="15" x14ac:dyDescent="0.25">
      <c r="A33" s="87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3"/>
    </row>
    <row r="34" spans="1:62" s="61" customFormat="1" ht="15" x14ac:dyDescent="0.25">
      <c r="A34" s="1"/>
      <c r="B34" s="1"/>
      <c r="C34" s="1"/>
      <c r="D34" s="89"/>
      <c r="E34" s="89"/>
      <c r="F34" s="89"/>
      <c r="G34" s="89"/>
      <c r="H34" s="90"/>
      <c r="I34" s="90"/>
      <c r="J34" s="90"/>
      <c r="K34" s="90"/>
      <c r="L34" s="90"/>
      <c r="M34" s="89"/>
      <c r="N34" s="89"/>
      <c r="O34" s="89"/>
      <c r="P34" s="89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2"/>
      <c r="BH34" s="3"/>
      <c r="BI34" s="3"/>
      <c r="BJ34" s="93"/>
    </row>
    <row r="35" spans="1:62" s="61" customFormat="1" ht="29.25" x14ac:dyDescent="0.25">
      <c r="A35" s="1"/>
      <c r="B35" s="98" t="s">
        <v>7</v>
      </c>
      <c r="C35" s="1"/>
      <c r="D35" s="3"/>
      <c r="E35" s="3"/>
      <c r="F35" s="3"/>
      <c r="G35" s="3"/>
      <c r="H35" s="4"/>
      <c r="I35" s="4"/>
      <c r="J35" s="4"/>
      <c r="K35" s="4"/>
      <c r="L35" s="4"/>
      <c r="M35" s="3"/>
      <c r="N35" s="3"/>
      <c r="O35" s="3"/>
      <c r="P35" s="3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17" t="s">
        <v>8</v>
      </c>
      <c r="BH35" s="1"/>
      <c r="BI35" s="1"/>
      <c r="BJ35" s="1"/>
    </row>
    <row r="36" spans="1:62" s="61" customFormat="1" ht="15" x14ac:dyDescent="0.25">
      <c r="A36" s="1"/>
      <c r="B36" s="99" t="s">
        <v>15</v>
      </c>
      <c r="C36" s="94" t="s">
        <v>16</v>
      </c>
      <c r="D36" s="3"/>
      <c r="E36" s="3"/>
      <c r="F36" s="3"/>
      <c r="G36" s="3"/>
      <c r="H36" s="4"/>
      <c r="I36" s="4"/>
      <c r="J36" s="4"/>
      <c r="K36" s="4"/>
      <c r="L36" s="4"/>
      <c r="M36" s="3"/>
      <c r="N36" s="3"/>
      <c r="O36" s="3"/>
      <c r="P36" s="3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1" t="s">
        <v>9</v>
      </c>
      <c r="BH36" s="1"/>
      <c r="BI36" s="1"/>
      <c r="BJ36" s="1"/>
    </row>
    <row r="37" spans="1:62" ht="15" x14ac:dyDescent="0.25">
      <c r="A37" s="72"/>
      <c r="B37" s="87"/>
      <c r="C37" s="87"/>
      <c r="D37" s="87"/>
      <c r="E37" s="19"/>
      <c r="F37" s="19"/>
      <c r="G37" s="19"/>
      <c r="H37" s="21"/>
      <c r="I37" s="21"/>
      <c r="J37" s="21"/>
      <c r="K37" s="21"/>
      <c r="L37" s="21"/>
      <c r="M37" s="19"/>
      <c r="N37" s="19"/>
      <c r="O37" s="19"/>
      <c r="P37" s="19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61"/>
      <c r="BH37" s="61"/>
      <c r="BI37" s="61"/>
    </row>
    <row r="47" spans="1:62" x14ac:dyDescent="0.2">
      <c r="B47" s="96"/>
    </row>
    <row r="48" spans="1:62" ht="15" customHeight="1" x14ac:dyDescent="0.2"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</row>
    <row r="49" spans="2:61" ht="15" customHeight="1" x14ac:dyDescent="0.2"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</row>
  </sheetData>
  <sheetProtection algorithmName="SHA-512" hashValue="8XSu7ak0PHfUBBUch0oQkiCcKWBNNrXlOBxNp9Jci42/h84588aLW0ZmHsjU04eCTtuPckUjd66wJYWHMQpKBQ==" saltValue="37jN4n7mXAEFAjvTq+u66w==" spinCount="100000" sheet="1" objects="1" scenarios="1" selectLockedCells="1"/>
  <protectedRanges>
    <protectedRange sqref="C36" name="Obseg6_3_2_1_1"/>
    <protectedRange sqref="B36" name="Obseg5_3_2_2_1_1"/>
  </protectedRanges>
  <mergeCells count="9">
    <mergeCell ref="A33:BI33"/>
    <mergeCell ref="B37:D37"/>
    <mergeCell ref="B48:BI49"/>
    <mergeCell ref="A30:BI30"/>
    <mergeCell ref="A9:BH9"/>
    <mergeCell ref="A29:BI29"/>
    <mergeCell ref="A32:BI32"/>
    <mergeCell ref="A26:BH26"/>
    <mergeCell ref="A27:BH27"/>
  </mergeCells>
  <phoneticPr fontId="1" type="noConversion"/>
  <pageMargins left="0.7" right="0.7" top="0.75" bottom="0.75" header="0.3" footer="0.3"/>
  <pageSetup paperSize="9" scale="70" orientation="portrait" r:id="rId1"/>
  <headerFooter>
    <oddHeader>&amp;CJN - Izvajanje zimske službe v občini Radovljica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3</vt:i4>
      </vt:variant>
    </vt:vector>
  </HeadingPairs>
  <TitlesOfParts>
    <vt:vector size="6" baseType="lpstr">
      <vt:lpstr>Skl.1-LesceZ</vt:lpstr>
      <vt:lpstr>Skl2- Kamna Gorica </vt:lpstr>
      <vt:lpstr>Skl.3-Begunje- sever</vt:lpstr>
      <vt:lpstr>'Skl.1-LesceZ'!Področje_tiskanja</vt:lpstr>
      <vt:lpstr>'Skl.3-Begunje- sever'!Področje_tiskanja</vt:lpstr>
      <vt:lpstr>'Skl2- Kamna Gorica 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Matjaž Zalokar</dc:creator>
  <cp:lastModifiedBy>Ines Kučina</cp:lastModifiedBy>
  <cp:lastPrinted>2024-09-24T06:44:07Z</cp:lastPrinted>
  <dcterms:created xsi:type="dcterms:W3CDTF">2016-01-19T08:57:26Z</dcterms:created>
  <dcterms:modified xsi:type="dcterms:W3CDTF">2024-09-24T06:49:22Z</dcterms:modified>
</cp:coreProperties>
</file>